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https://nau0.sharepoint.com/sites/ME476CSpring2024HamsterProject/Shared Documents/General/Scheduling and Logs/"/>
    </mc:Choice>
  </mc:AlternateContent>
  <xr:revisionPtr revIDLastSave="949" documentId="13_ncr:1_{BB3754A1-50CC-4696-BED0-4DA5B8D623EE}" xr6:coauthVersionLast="47" xr6:coauthVersionMax="47" xr10:uidLastSave="{E758FF0D-0440-4B0F-9BAD-A8CCEE76B53C}"/>
  <bookViews>
    <workbookView xWindow="0" yWindow="588" windowWidth="23040" windowHeight="11544" xr2:uid="{00000000-000D-0000-FFFF-FFFF00000000}"/>
  </bookViews>
  <sheets>
    <sheet name="Project schedule" sheetId="11" r:id="rId1"/>
    <sheet name="About" sheetId="12" state="hidden" r:id="rId2"/>
  </sheets>
  <definedNames>
    <definedName name="Display_Week">'Project schedule'!$Q$2</definedName>
    <definedName name="_xlnm.Print_Titles" localSheetId="0">'Project schedule'!$4:$6</definedName>
    <definedName name="Project_Start">'Project schedule'!$Q$1</definedName>
    <definedName name="task_end" localSheetId="0">'Project schedule'!$F1</definedName>
    <definedName name="task_progress" localSheetId="0">'Project schedule'!$D1</definedName>
    <definedName name="task_start" localSheetId="0">'Project schedule'!$E1</definedName>
    <definedName name="today" localSheetId="0">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11" l="1"/>
  <c r="E37" i="11"/>
  <c r="E38" i="11"/>
  <c r="E39" i="11"/>
  <c r="H7" i="11"/>
  <c r="E9" i="11" l="1"/>
  <c r="I5" i="11"/>
  <c r="F9" i="11"/>
  <c r="E10" i="11" s="1"/>
  <c r="I4" i="11"/>
  <c r="H86" i="11"/>
  <c r="H49" i="11"/>
  <c r="H32" i="11"/>
  <c r="H22" i="11"/>
  <c r="H14" i="11"/>
  <c r="H8" i="11"/>
  <c r="H9" i="11" l="1"/>
  <c r="F10" i="11"/>
  <c r="E11" i="11" s="1"/>
  <c r="I6" i="11"/>
  <c r="H10" i="11" l="1"/>
  <c r="F11" i="11"/>
  <c r="E12" i="11" s="1"/>
  <c r="J5" i="11"/>
  <c r="K5" i="11" s="1"/>
  <c r="L5" i="11" s="1"/>
  <c r="M5" i="11" s="1"/>
  <c r="N5" i="11" s="1"/>
  <c r="O5" i="11" s="1"/>
  <c r="P5" i="11" s="1"/>
  <c r="H11" i="11" l="1"/>
  <c r="F12" i="11"/>
  <c r="P4" i="11"/>
  <c r="Q5" i="11"/>
  <c r="R5" i="11" s="1"/>
  <c r="S5" i="11" s="1"/>
  <c r="T5" i="11" s="1"/>
  <c r="U5" i="11" s="1"/>
  <c r="V5" i="11" s="1"/>
  <c r="W5" i="11" s="1"/>
  <c r="J6" i="11"/>
  <c r="H12" i="11" l="1"/>
  <c r="E13" i="11"/>
  <c r="F13" i="11" s="1"/>
  <c r="W4" i="11"/>
  <c r="X5" i="11"/>
  <c r="Y5" i="11" s="1"/>
  <c r="Z5" i="11" s="1"/>
  <c r="AA5" i="11" s="1"/>
  <c r="AB5" i="11" s="1"/>
  <c r="AC5" i="11" s="1"/>
  <c r="AD5" i="11" s="1"/>
  <c r="K6" i="11"/>
  <c r="E15" i="11" l="1"/>
  <c r="H13" i="11"/>
  <c r="AE5" i="11"/>
  <c r="AF5" i="11" s="1"/>
  <c r="AG5" i="11" s="1"/>
  <c r="AH5" i="11" s="1"/>
  <c r="AI5" i="11" s="1"/>
  <c r="AJ5" i="11" s="1"/>
  <c r="AD4" i="11"/>
  <c r="L6" i="11"/>
  <c r="E16" i="11" l="1"/>
  <c r="F16" i="11" s="1"/>
  <c r="F15" i="11"/>
  <c r="H15" i="11" s="1"/>
  <c r="AK5" i="11"/>
  <c r="AL5" i="11" s="1"/>
  <c r="AM5" i="11" s="1"/>
  <c r="AN5" i="11" s="1"/>
  <c r="AO5" i="11" s="1"/>
  <c r="AP5" i="11" s="1"/>
  <c r="AQ5" i="11" s="1"/>
  <c r="M6" i="11"/>
  <c r="E17" i="11" l="1"/>
  <c r="AR5" i="11"/>
  <c r="AS5" i="11" s="1"/>
  <c r="AK4" i="11"/>
  <c r="N6" i="11"/>
  <c r="F17" i="11" l="1"/>
  <c r="H17" i="11" s="1"/>
  <c r="H16" i="11"/>
  <c r="AT5" i="11"/>
  <c r="AS6" i="11"/>
  <c r="AR4" i="11"/>
  <c r="O6" i="11"/>
  <c r="E18" i="11" l="1"/>
  <c r="AU5" i="11"/>
  <c r="AT6" i="11"/>
  <c r="F18" i="11" l="1"/>
  <c r="F19" i="11" s="1"/>
  <c r="AV5" i="11"/>
  <c r="AU6" i="11"/>
  <c r="P6" i="11"/>
  <c r="Q6" i="11"/>
  <c r="H18" i="11" l="1"/>
  <c r="E19" i="11"/>
  <c r="E20" i="11"/>
  <c r="F20" i="11" s="1"/>
  <c r="F21" i="11" s="1"/>
  <c r="AW5" i="11"/>
  <c r="AV6" i="11"/>
  <c r="R6" i="11"/>
  <c r="H20" i="11" l="1"/>
  <c r="E21" i="11"/>
  <c r="E23" i="11"/>
  <c r="F23" i="11" s="1"/>
  <c r="E24" i="11" s="1"/>
  <c r="F24" i="11" s="1"/>
  <c r="H24" i="11" s="1"/>
  <c r="AX5" i="11"/>
  <c r="AY5" i="11" s="1"/>
  <c r="AW6" i="11"/>
  <c r="S6" i="11"/>
  <c r="H23" i="11" l="1"/>
  <c r="E25" i="11"/>
  <c r="E30" i="11" s="1"/>
  <c r="AY6" i="11"/>
  <c r="AZ5" i="11"/>
  <c r="AY4" i="11"/>
  <c r="AX6" i="11"/>
  <c r="T6" i="11"/>
  <c r="F25" i="11" l="1"/>
  <c r="F30" i="11"/>
  <c r="BA5" i="11"/>
  <c r="AZ6" i="11"/>
  <c r="U6" i="11"/>
  <c r="E33" i="11" l="1"/>
  <c r="F33" i="11" s="1"/>
  <c r="F31" i="11"/>
  <c r="E31" i="11" s="1"/>
  <c r="E28" i="11"/>
  <c r="F28" i="11" s="1"/>
  <c r="F29" i="11" s="1"/>
  <c r="F26" i="11"/>
  <c r="E26" i="11" s="1"/>
  <c r="H25" i="11"/>
  <c r="F27" i="11"/>
  <c r="E27" i="11" s="1"/>
  <c r="H30" i="11"/>
  <c r="BA6" i="11"/>
  <c r="BB5" i="11"/>
  <c r="V6" i="11"/>
  <c r="E35" i="11" l="1"/>
  <c r="BB6" i="11"/>
  <c r="BC5" i="11"/>
  <c r="W6" i="11"/>
  <c r="H33" i="11" l="1"/>
  <c r="H28" i="11"/>
  <c r="E29" i="11"/>
  <c r="H34" i="11"/>
  <c r="F35" i="11"/>
  <c r="BC6" i="11"/>
  <c r="BD5" i="11"/>
  <c r="X6" i="11"/>
  <c r="F40" i="11" l="1"/>
  <c r="H38" i="11"/>
  <c r="H35" i="11"/>
  <c r="F36" i="11"/>
  <c r="E36" i="11" s="1"/>
  <c r="BE5" i="11"/>
  <c r="BD6" i="11"/>
  <c r="Y6" i="11"/>
  <c r="E40" i="11" l="1"/>
  <c r="BE6" i="11"/>
  <c r="BF5" i="11"/>
  <c r="Z6" i="11"/>
  <c r="BF6" i="11" l="1"/>
  <c r="BG5" i="11"/>
  <c r="BF4" i="11"/>
  <c r="AA6" i="11"/>
  <c r="BG6" i="11" l="1"/>
  <c r="BH5" i="11"/>
  <c r="AB6" i="11"/>
  <c r="BI5" i="11" l="1"/>
  <c r="BH6" i="11"/>
  <c r="AC6" i="11"/>
  <c r="BJ5" i="11" l="1"/>
  <c r="BI6" i="11"/>
  <c r="AD6" i="11"/>
  <c r="BK5" i="11" l="1"/>
  <c r="BJ6" i="11"/>
  <c r="AE6" i="11"/>
  <c r="BL5" i="11" l="1"/>
  <c r="BK6" i="11"/>
  <c r="AF6" i="11"/>
  <c r="BL6" i="11" l="1"/>
  <c r="AG6" i="11"/>
  <c r="AH6" i="11" l="1"/>
  <c r="AI6" i="11" l="1"/>
  <c r="AJ6" i="11" l="1"/>
  <c r="AK6" i="11" l="1"/>
  <c r="AL6" i="11" l="1"/>
  <c r="AM6" i="11" l="1"/>
  <c r="AN6" i="11" l="1"/>
  <c r="AO6" i="11" l="1"/>
  <c r="AP6" i="11" l="1"/>
  <c r="AQ6" i="11" l="1"/>
  <c r="AR6" i="11" l="1"/>
</calcChain>
</file>

<file path=xl/sharedStrings.xml><?xml version="1.0" encoding="utf-8"?>
<sst xmlns="http://schemas.openxmlformats.org/spreadsheetml/2006/main" count="171" uniqueCount="118">
  <si>
    <t>Hamster project</t>
  </si>
  <si>
    <t>Project start:</t>
  </si>
  <si>
    <t>NAU Capstone Team</t>
  </si>
  <si>
    <t>Project lead</t>
  </si>
  <si>
    <t>Joseph L</t>
  </si>
  <si>
    <t>Display week:</t>
  </si>
  <si>
    <t>TASK</t>
  </si>
  <si>
    <t>ASSIGNED TO</t>
  </si>
  <si>
    <t>PROGRESS</t>
  </si>
  <si>
    <t>START</t>
  </si>
  <si>
    <t>END</t>
  </si>
  <si>
    <t xml:space="preserve">Do not delete this row. This row is hidden to preserve a formula that is used to highlight the current day within the project schedule. </t>
  </si>
  <si>
    <t>Presention 1</t>
  </si>
  <si>
    <t>Meet with team</t>
  </si>
  <si>
    <t>Team</t>
  </si>
  <si>
    <t>Client Meeting and Advisor Meeting</t>
  </si>
  <si>
    <t>Charter Assignment</t>
  </si>
  <si>
    <t>Research and begin Presentation</t>
  </si>
  <si>
    <t>Finish Presentation</t>
  </si>
  <si>
    <t>Presentation 2</t>
  </si>
  <si>
    <t>Select Parts</t>
  </si>
  <si>
    <t>Keenan</t>
  </si>
  <si>
    <t>Order Parts for first prototype</t>
  </si>
  <si>
    <t>Rylee</t>
  </si>
  <si>
    <t>Staff Meeting 2</t>
  </si>
  <si>
    <t>Design CAD Model for casing</t>
  </si>
  <si>
    <t>Jared</t>
  </si>
  <si>
    <t>Homework 3</t>
  </si>
  <si>
    <t>Indicvidual assignment</t>
  </si>
  <si>
    <t>Finish Presentation 2</t>
  </si>
  <si>
    <t>Joe</t>
  </si>
  <si>
    <t>Peer Eval 2</t>
  </si>
  <si>
    <t>Presention 3 (Prototype 1)</t>
  </si>
  <si>
    <t>Assemble Prototype</t>
  </si>
  <si>
    <t>Test Prototype</t>
  </si>
  <si>
    <t>Begin Presentation and Continue Testing</t>
  </si>
  <si>
    <t>Joe and Keenan</t>
  </si>
  <si>
    <t>Website Check #1</t>
  </si>
  <si>
    <t xml:space="preserve">Rylee </t>
  </si>
  <si>
    <t>Report #1</t>
  </si>
  <si>
    <t>Joe and Team</t>
  </si>
  <si>
    <t>Staff Meeting 3</t>
  </si>
  <si>
    <t>Analysis Memo</t>
  </si>
  <si>
    <t>Peer Eval 3</t>
  </si>
  <si>
    <t>Individual assignment</t>
  </si>
  <si>
    <t>2nd Prototype Demo</t>
  </si>
  <si>
    <t>Make Changes to Prototype</t>
  </si>
  <si>
    <t xml:space="preserve"> Jared</t>
  </si>
  <si>
    <t>Team and Rylee</t>
  </si>
  <si>
    <t>Address risks</t>
  </si>
  <si>
    <t>Report #2</t>
  </si>
  <si>
    <t>Final CAD and Final BOM</t>
  </si>
  <si>
    <t>Jared and Rylee</t>
  </si>
  <si>
    <t>Finish Prototype 2</t>
  </si>
  <si>
    <t>Homework 4</t>
  </si>
  <si>
    <t>Project Management for 486C</t>
  </si>
  <si>
    <t>Website Check #2</t>
  </si>
  <si>
    <t>33% Build</t>
  </si>
  <si>
    <t>HW 00 (DONE)</t>
  </si>
  <si>
    <t>Project Management for 486C (DONE)</t>
  </si>
  <si>
    <t xml:space="preserve">Team </t>
  </si>
  <si>
    <t>Purchase Parts (Behind Schedule- Did not order parts we thougth we didnt need)</t>
  </si>
  <si>
    <t xml:space="preserve">Engineering Calculations (On Schedule- Need more strain and torque test on shaft) </t>
  </si>
  <si>
    <t>Joe, Keenan, Rylee</t>
  </si>
  <si>
    <t>Finalize Design (On  Schedule- Finishing up minor adjustment for easier printing)</t>
  </si>
  <si>
    <t xml:space="preserve">Jared </t>
  </si>
  <si>
    <t>Self Learning (DONE)</t>
  </si>
  <si>
    <t>Start Building for 33%( On schedule- Needed more parts but more than 33% done)</t>
  </si>
  <si>
    <t>Begin Presentation 1 (On Schedule)</t>
  </si>
  <si>
    <t>Finish 33% Build (On Schedule)</t>
  </si>
  <si>
    <t>9/232024</t>
  </si>
  <si>
    <t>Present in Class (Current)</t>
  </si>
  <si>
    <t>Peer Eval 1 (On schedule)</t>
  </si>
  <si>
    <t>67% Build</t>
  </si>
  <si>
    <t>Start 67% Build (On Schedule- Ordering more parts to assemble)</t>
  </si>
  <si>
    <t>Website Check #3 (On Schedule- Gathering photos and info to put on Website)</t>
  </si>
  <si>
    <t>Rylee/Jared</t>
  </si>
  <si>
    <t>Finish 67% Build (On Schedule- After parts come in will be able to start 67% build)</t>
  </si>
  <si>
    <t>Start Testing (Ahead of Schedule- Start testing within 1 1/2 weeks, testing wheels)</t>
  </si>
  <si>
    <t>Start Poster (Not started yet but will start soon)</t>
  </si>
  <si>
    <t>Wiring for Battery ( On Schedule- Waiting for parts to be delivered)</t>
  </si>
  <si>
    <t>Update BOM and purchase order (Done)</t>
  </si>
  <si>
    <t>Finish purchase order (Done)</t>
  </si>
  <si>
    <t>Redesign CAD (Tolerencing and adding Louvers) (Done)</t>
  </si>
  <si>
    <t>Sreach for new parts for Purchase Order- Screen, Fuses, Wiring ( On Schedule)</t>
  </si>
  <si>
    <t>Rylee/Keenan</t>
  </si>
  <si>
    <t>UGRAD/Efest Registration</t>
  </si>
  <si>
    <t>Work on improving encoder and making interface for friendly (On Schdule)</t>
  </si>
  <si>
    <t>Peer Eval 2 (Pending for after class)</t>
  </si>
  <si>
    <t>100% Build</t>
  </si>
  <si>
    <t>Start 100% Build (Testing Phase)</t>
  </si>
  <si>
    <t>Finalize testing plan</t>
  </si>
  <si>
    <t>Keenan/Jared</t>
  </si>
  <si>
    <t>Start poster</t>
  </si>
  <si>
    <t xml:space="preserve">Finalize CAD Design with minor tweaks </t>
  </si>
  <si>
    <t xml:space="preserve">Finalize code for testing </t>
  </si>
  <si>
    <t xml:space="preserve">Assemble Operation/Assembly Manual </t>
  </si>
  <si>
    <t>Update BOM and purchasing plan</t>
  </si>
  <si>
    <t>Work on Final report</t>
  </si>
  <si>
    <t>Finalize website</t>
  </si>
  <si>
    <t>Product Demo &amp; Testing Results</t>
  </si>
  <si>
    <t>Efest</t>
  </si>
  <si>
    <t>Client Handoff</t>
  </si>
  <si>
    <t>Insert new rows ABOVE this one</t>
  </si>
  <si>
    <t>SIMPLE GANTT CHART by Vertex42.com</t>
  </si>
  <si>
    <t>About This Template</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</si>
  <si>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</si>
  <si>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Guide for Screen Readers</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</si>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</sst>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m/d/yy;@"/>
    <numFmt numFmtId="165" formatCode="ddd\,\ m/d/yyyy"/>
    <numFmt numFmtId="166" formatCode="mmm\ d\,\ yyyy"/>
    <numFmt numFmtId="167" formatCode="d"/>
    <numFmt numFmtId="168" formatCode="[$-F800]dddd\,\ mmmm\ dd\,\ yyyy"/>
  </numFmts>
  <fonts count="36">
    <font>
      <sz val="11"/>
      <color theme="1"/>
      <name val="Arial"/>
      <family val="2"/>
      <scheme val="minor"/>
    </font>
    <font>
      <sz val="10"/>
      <name val="Arial"/>
      <family val="2"/>
      <scheme val="minor"/>
    </font>
    <font>
      <u/>
      <sz val="11"/>
      <color indexed="12"/>
      <name val="Arial"/>
      <family val="2"/>
    </font>
    <font>
      <sz val="11"/>
      <name val="Arial"/>
      <family val="2"/>
      <scheme val="minor"/>
    </font>
    <font>
      <sz val="11"/>
      <color theme="1"/>
      <name val="Arial"/>
      <family val="2"/>
      <scheme val="minor"/>
    </font>
    <font>
      <sz val="14"/>
      <color theme="1"/>
      <name val="Arial"/>
      <family val="2"/>
      <scheme val="minor"/>
    </font>
    <font>
      <b/>
      <sz val="22"/>
      <color theme="1" tint="0.34998626667073579"/>
      <name val="Arial Black"/>
      <family val="2"/>
      <scheme val="major"/>
    </font>
    <font>
      <b/>
      <sz val="11"/>
      <color theme="1" tint="0.499984740745262"/>
      <name val="Arial"/>
      <family val="2"/>
      <scheme val="minor"/>
    </font>
    <font>
      <sz val="10"/>
      <color theme="1" tint="0.499984740745262"/>
      <name val="Arial"/>
      <family val="2"/>
    </font>
    <font>
      <b/>
      <sz val="12"/>
      <color theme="1" tint="0.34998626667073579"/>
      <name val="Arial"/>
      <family val="2"/>
      <scheme val="minor"/>
    </font>
    <font>
      <b/>
      <sz val="10"/>
      <name val="Arial"/>
      <family val="2"/>
      <scheme val="minor"/>
    </font>
    <font>
      <sz val="11"/>
      <color theme="1" tint="0.499984740745262"/>
      <name val="Arial"/>
      <family val="2"/>
      <scheme val="minor"/>
    </font>
    <font>
      <sz val="20"/>
      <name val="Arial Black"/>
      <family val="2"/>
      <scheme val="major"/>
    </font>
    <font>
      <sz val="11"/>
      <color theme="0"/>
      <name val="Arial"/>
      <family val="2"/>
      <scheme val="minor"/>
    </font>
    <font>
      <sz val="10"/>
      <name val="Arial"/>
      <family val="2"/>
    </font>
    <font>
      <b/>
      <sz val="20"/>
      <color theme="4" tint="-0.249977111117893"/>
      <name val="Arial"/>
      <family val="2"/>
    </font>
    <font>
      <sz val="11"/>
      <color theme="1"/>
      <name val="Arial"/>
      <family val="2"/>
    </font>
    <font>
      <sz val="16"/>
      <color theme="1"/>
      <name val="Arial"/>
      <family val="2"/>
      <scheme val="minor"/>
    </font>
    <font>
      <b/>
      <sz val="11"/>
      <name val="Arial"/>
      <family val="2"/>
      <scheme val="minor"/>
    </font>
    <font>
      <sz val="10"/>
      <color theme="1"/>
      <name val="Arial"/>
      <family val="2"/>
      <scheme val="minor"/>
    </font>
    <font>
      <b/>
      <sz val="10"/>
      <color theme="1"/>
      <name val="Arial"/>
      <family val="2"/>
      <scheme val="minor"/>
    </font>
    <font>
      <b/>
      <sz val="8"/>
      <name val="Arial"/>
      <family val="2"/>
      <scheme val="minor"/>
    </font>
    <font>
      <b/>
      <sz val="8"/>
      <color theme="1"/>
      <name val="Arial"/>
      <family val="2"/>
      <scheme val="minor"/>
    </font>
    <font>
      <b/>
      <sz val="12"/>
      <color theme="1"/>
      <name val="Arial"/>
      <family val="2"/>
      <scheme val="minor"/>
    </font>
    <font>
      <i/>
      <sz val="10"/>
      <color theme="1"/>
      <name val="Arial"/>
      <family val="2"/>
      <scheme val="minor"/>
    </font>
    <font>
      <sz val="10"/>
      <color theme="1" tint="0.499984740745262"/>
      <name val="Arial"/>
      <family val="2"/>
      <scheme val="minor"/>
    </font>
    <font>
      <b/>
      <sz val="16"/>
      <color theme="9"/>
      <name val="Arial"/>
      <family val="2"/>
      <scheme val="minor"/>
    </font>
    <font>
      <b/>
      <sz val="16"/>
      <color theme="9"/>
      <name val="Arial Black"/>
      <family val="2"/>
      <scheme val="major"/>
    </font>
    <font>
      <sz val="11"/>
      <color theme="1"/>
      <name val="Arial Black"/>
      <family val="2"/>
      <scheme val="major"/>
    </font>
    <font>
      <b/>
      <sz val="40"/>
      <color theme="9"/>
      <name val="Arial Black"/>
      <family val="2"/>
      <scheme val="major"/>
    </font>
    <font>
      <sz val="11"/>
      <color rgb="FF1D2129"/>
      <name val="Arial"/>
      <family val="2"/>
      <scheme val="minor"/>
    </font>
    <font>
      <u/>
      <sz val="11"/>
      <color indexed="12"/>
      <name val="Arial"/>
      <family val="2"/>
      <scheme val="minor"/>
    </font>
    <font>
      <sz val="10"/>
      <color rgb="FF000000"/>
      <name val="Times New Roman"/>
    </font>
    <font>
      <b/>
      <sz val="12"/>
      <color rgb="FF000000"/>
      <name val="Arial"/>
      <scheme val="minor"/>
    </font>
    <font>
      <sz val="12"/>
      <color theme="1"/>
      <name val="Arial"/>
      <family val="2"/>
      <scheme val="minor"/>
    </font>
    <font>
      <sz val="10"/>
      <color theme="1"/>
      <name val="Arial"/>
      <scheme val="minor"/>
    </font>
  </fonts>
  <fills count="22">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0" tint="-4.9989318521683403E-2"/>
        <bgColor theme="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CA751"/>
        <bgColor indexed="64"/>
      </patternFill>
    </fill>
    <fill>
      <patternFill patternType="solid">
        <fgColor rgb="FFFCCF81"/>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3" tint="0.749992370372631"/>
        <bgColor indexed="64"/>
      </patternFill>
    </fill>
    <fill>
      <patternFill patternType="solid">
        <fgColor theme="0"/>
        <bgColor indexed="64"/>
      </patternFill>
    </fill>
    <fill>
      <patternFill patternType="solid">
        <fgColor rgb="FFFFC000"/>
        <bgColor indexed="64"/>
      </patternFill>
    </fill>
  </fills>
  <borders count="24">
    <border>
      <left/>
      <right/>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style="thin">
        <color theme="0" tint="-0.14993743705557422"/>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5" tint="0.59996337778862885"/>
      </top>
      <bottom style="thin">
        <color theme="5" tint="0.59996337778862885"/>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6" tint="0.59996337778862885"/>
      </top>
      <bottom style="thin">
        <color theme="6" tint="0.59996337778862885"/>
      </bottom>
      <diagonal/>
    </border>
    <border>
      <left/>
      <right/>
      <top style="thin">
        <color theme="8" tint="0.59996337778862885"/>
      </top>
      <bottom style="thin">
        <color theme="8" tint="0.59996337778862885"/>
      </bottom>
      <diagonal/>
    </border>
    <border>
      <left/>
      <right/>
      <top style="thin">
        <color theme="0" tint="-4.9989318521683403E-2"/>
      </top>
      <bottom style="thin">
        <color theme="0" tint="-4.9989318521683403E-2"/>
      </bottom>
      <diagonal/>
    </border>
    <border>
      <left/>
      <right/>
      <top/>
      <bottom style="thin">
        <color theme="0" tint="-4.9989318521683403E-2"/>
      </bottom>
      <diagonal/>
    </border>
    <border>
      <left/>
      <right/>
      <top style="thin">
        <color theme="0" tint="-4.9989318521683403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3">
    <xf numFmtId="0" fontId="0" fillId="0" borderId="0"/>
    <xf numFmtId="0" fontId="2" fillId="0" borderId="0" applyNumberFormat="0" applyFill="0" applyBorder="0" applyAlignment="0" applyProtection="0">
      <alignment vertical="top"/>
      <protection locked="0"/>
    </xf>
    <xf numFmtId="9" fontId="4" fillId="0" borderId="0" applyFont="0" applyFill="0" applyBorder="0" applyAlignment="0" applyProtection="0"/>
    <xf numFmtId="0" fontId="13" fillId="0" borderId="0"/>
    <xf numFmtId="43" fontId="4" fillId="0" borderId="2" applyFont="0" applyFill="0" applyAlignment="0" applyProtection="0"/>
    <xf numFmtId="0" fontId="6" fillId="0" borderId="0" applyNumberFormat="0" applyFill="0" applyBorder="0" applyAlignment="0" applyProtection="0"/>
    <xf numFmtId="0" fontId="5" fillId="0" borderId="0" applyNumberFormat="0" applyFill="0" applyAlignment="0" applyProtection="0"/>
    <xf numFmtId="0" fontId="5" fillId="0" borderId="0" applyNumberFormat="0" applyFill="0" applyProtection="0">
      <alignment vertical="top"/>
    </xf>
    <xf numFmtId="0" fontId="4" fillId="0" borderId="0" applyNumberFormat="0" applyFill="0" applyProtection="0">
      <alignment horizontal="right" indent="1"/>
    </xf>
    <xf numFmtId="165" fontId="4" fillId="0" borderId="2">
      <alignment horizontal="center" vertical="center"/>
    </xf>
    <xf numFmtId="164" fontId="4" fillId="0" borderId="1" applyFill="0">
      <alignment horizontal="center" vertical="center"/>
    </xf>
    <xf numFmtId="0" fontId="4" fillId="0" borderId="1" applyFill="0">
      <alignment horizontal="center" vertical="center"/>
    </xf>
    <xf numFmtId="0" fontId="4" fillId="0" borderId="1" applyFill="0">
      <alignment horizontal="left" vertical="center" indent="2"/>
    </xf>
  </cellStyleXfs>
  <cellXfs count="174">
    <xf numFmtId="0" fontId="0" fillId="0" borderId="0" xfId="0"/>
    <xf numFmtId="0" fontId="1" fillId="0" borderId="0" xfId="0" applyFont="1"/>
    <xf numFmtId="0" fontId="0" fillId="0" borderId="0" xfId="0" applyAlignment="1">
      <alignment horizontal="center"/>
    </xf>
    <xf numFmtId="0" fontId="0" fillId="0" borderId="0" xfId="0" applyAlignment="1">
      <alignment horizontal="right" vertical="center"/>
    </xf>
    <xf numFmtId="0" fontId="8" fillId="0" borderId="0" xfId="1" applyFont="1" applyAlignment="1" applyProtection="1"/>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0" xfId="0"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xf>
    <xf numFmtId="0" fontId="12" fillId="0" borderId="0" xfId="0" applyFont="1"/>
    <xf numFmtId="0" fontId="1" fillId="0" borderId="0" xfId="0" applyFont="1" applyAlignment="1">
      <alignment horizontal="left" vertical="top"/>
    </xf>
    <xf numFmtId="0" fontId="11" fillId="0" borderId="0" xfId="0" applyFont="1" applyAlignment="1">
      <alignment vertical="top"/>
    </xf>
    <xf numFmtId="0" fontId="13" fillId="0" borderId="0" xfId="3"/>
    <xf numFmtId="0" fontId="13" fillId="0" borderId="0" xfId="3" applyAlignment="1">
      <alignment wrapText="1"/>
    </xf>
    <xf numFmtId="0" fontId="13" fillId="0" borderId="0" xfId="0" applyFont="1" applyAlignment="1">
      <alignment horizontal="center"/>
    </xf>
    <xf numFmtId="0" fontId="7" fillId="0" borderId="0" xfId="0" applyFont="1"/>
    <xf numFmtId="0" fontId="3" fillId="0" borderId="0" xfId="0" applyFont="1" applyAlignment="1">
      <alignment horizontal="center" vertical="center"/>
    </xf>
    <xf numFmtId="0" fontId="15" fillId="0" borderId="0" xfId="0" applyFont="1"/>
    <xf numFmtId="0" fontId="14" fillId="0" borderId="0" xfId="0" applyFont="1"/>
    <xf numFmtId="0" fontId="14" fillId="0" borderId="0" xfId="0" applyFont="1" applyAlignment="1">
      <alignment horizontal="center"/>
    </xf>
    <xf numFmtId="0" fontId="14" fillId="0" borderId="0" xfId="0" applyFont="1" applyAlignment="1">
      <alignment horizontal="center" vertical="center"/>
    </xf>
    <xf numFmtId="0" fontId="16" fillId="0" borderId="0" xfId="0" applyFont="1"/>
    <xf numFmtId="0" fontId="16" fillId="0" borderId="0" xfId="0" applyFont="1" applyAlignment="1">
      <alignment horizontal="center"/>
    </xf>
    <xf numFmtId="0" fontId="17" fillId="0" borderId="0" xfId="0" applyFont="1"/>
    <xf numFmtId="0" fontId="18" fillId="0" borderId="0" xfId="0" applyFont="1" applyAlignment="1">
      <alignment horizontal="left" indent="1"/>
    </xf>
    <xf numFmtId="0" fontId="4" fillId="0" borderId="0" xfId="0" applyFont="1"/>
    <xf numFmtId="0" fontId="4" fillId="0" borderId="0" xfId="8">
      <alignment horizontal="right" indent="1"/>
    </xf>
    <xf numFmtId="0" fontId="4" fillId="0" borderId="0" xfId="0" applyFont="1" applyAlignment="1">
      <alignment horizontal="center"/>
    </xf>
    <xf numFmtId="0" fontId="1" fillId="0" borderId="0" xfId="1" applyFont="1" applyAlignment="1" applyProtection="1">
      <alignment horizontal="left" vertical="top" indent="1"/>
    </xf>
    <xf numFmtId="0" fontId="4" fillId="0" borderId="0" xfId="0" applyFont="1" applyAlignment="1">
      <alignment horizontal="left" indent="1"/>
    </xf>
    <xf numFmtId="167" fontId="21" fillId="12" borderId="20" xfId="0" applyNumberFormat="1" applyFont="1" applyFill="1" applyBorder="1" applyAlignment="1">
      <alignment horizontal="center" vertical="center"/>
    </xf>
    <xf numFmtId="167" fontId="21" fillId="12" borderId="18" xfId="0" applyNumberFormat="1" applyFont="1" applyFill="1" applyBorder="1" applyAlignment="1">
      <alignment horizontal="center" vertical="center"/>
    </xf>
    <xf numFmtId="167" fontId="21" fillId="12" borderId="19" xfId="0" applyNumberFormat="1" applyFont="1" applyFill="1" applyBorder="1" applyAlignment="1">
      <alignment horizontal="center" vertical="center"/>
    </xf>
    <xf numFmtId="0" fontId="22" fillId="2" borderId="17" xfId="0" applyFont="1" applyFill="1" applyBorder="1" applyAlignment="1">
      <alignment horizontal="center" vertical="center" shrinkToFit="1"/>
    </xf>
    <xf numFmtId="0" fontId="22" fillId="2" borderId="14" xfId="0" applyFont="1" applyFill="1" applyBorder="1" applyAlignment="1">
      <alignment horizontal="center" vertical="center" shrinkToFit="1"/>
    </xf>
    <xf numFmtId="0" fontId="22" fillId="2" borderId="15" xfId="0" applyFont="1" applyFill="1" applyBorder="1" applyAlignment="1">
      <alignment horizontal="center" vertical="center" shrinkToFit="1"/>
    </xf>
    <xf numFmtId="0" fontId="19" fillId="0" borderId="0" xfId="0" applyFont="1"/>
    <xf numFmtId="0" fontId="19" fillId="0" borderId="0" xfId="0" applyFont="1" applyAlignment="1">
      <alignment wrapText="1"/>
    </xf>
    <xf numFmtId="0" fontId="4" fillId="0" borderId="3" xfId="0" applyFont="1" applyBorder="1" applyAlignment="1">
      <alignment vertical="center"/>
    </xf>
    <xf numFmtId="0" fontId="23" fillId="6" borderId="0" xfId="0" applyFont="1" applyFill="1" applyAlignment="1">
      <alignment horizontal="left" vertical="center" indent="1"/>
    </xf>
    <xf numFmtId="0" fontId="19" fillId="6" borderId="0" xfId="11" applyFont="1" applyFill="1" applyBorder="1" applyAlignment="1">
      <alignment vertical="center"/>
    </xf>
    <xf numFmtId="9" fontId="1" fillId="6" borderId="0" xfId="2" applyFont="1" applyFill="1" applyBorder="1" applyAlignment="1">
      <alignment horizontal="center" vertical="center"/>
    </xf>
    <xf numFmtId="164" fontId="19" fillId="6" borderId="0" xfId="0" applyNumberFormat="1" applyFont="1" applyFill="1" applyAlignment="1">
      <alignment horizontal="center" vertical="center"/>
    </xf>
    <xf numFmtId="164" fontId="1" fillId="6" borderId="0" xfId="0" applyNumberFormat="1" applyFont="1" applyFill="1" applyAlignment="1">
      <alignment horizontal="center" vertical="center"/>
    </xf>
    <xf numFmtId="0" fontId="4" fillId="0" borderId="12" xfId="0" applyFont="1" applyBorder="1" applyAlignment="1">
      <alignment vertical="center"/>
    </xf>
    <xf numFmtId="0" fontId="4" fillId="0" borderId="0" xfId="0" applyFont="1" applyAlignment="1">
      <alignment vertical="center"/>
    </xf>
    <xf numFmtId="0" fontId="19" fillId="3" borderId="6" xfId="12" applyFont="1" applyFill="1" applyBorder="1">
      <alignment horizontal="left" vertical="center" indent="2"/>
    </xf>
    <xf numFmtId="0" fontId="19" fillId="3" borderId="6" xfId="11" applyFont="1" applyFill="1" applyBorder="1" applyAlignment="1">
      <alignment vertical="center"/>
    </xf>
    <xf numFmtId="9" fontId="1" fillId="3" borderId="6" xfId="2" applyFont="1" applyFill="1" applyBorder="1" applyAlignment="1">
      <alignment horizontal="center" vertical="center"/>
    </xf>
    <xf numFmtId="164" fontId="19" fillId="3" borderId="6" xfId="10" applyFont="1" applyFill="1" applyBorder="1">
      <alignment horizontal="center" vertical="center"/>
    </xf>
    <xf numFmtId="0" fontId="4" fillId="0" borderId="4" xfId="0" applyFont="1" applyBorder="1" applyAlignment="1">
      <alignment vertical="center"/>
    </xf>
    <xf numFmtId="0" fontId="19" fillId="3" borderId="7" xfId="12" applyFont="1" applyFill="1" applyBorder="1">
      <alignment horizontal="left" vertical="center" indent="2"/>
    </xf>
    <xf numFmtId="0" fontId="19" fillId="3" borderId="7" xfId="11" applyFont="1" applyFill="1" applyBorder="1" applyAlignment="1">
      <alignment vertical="center"/>
    </xf>
    <xf numFmtId="9" fontId="1" fillId="3" borderId="7" xfId="2" applyFont="1" applyFill="1" applyBorder="1" applyAlignment="1">
      <alignment horizontal="center" vertical="center"/>
    </xf>
    <xf numFmtId="164" fontId="19" fillId="3" borderId="7" xfId="10" applyFont="1" applyFill="1" applyBorder="1">
      <alignment horizontal="center" vertical="center"/>
    </xf>
    <xf numFmtId="0" fontId="4" fillId="0" borderId="4" xfId="0" applyFont="1" applyBorder="1" applyAlignment="1">
      <alignment horizontal="right" vertical="center"/>
    </xf>
    <xf numFmtId="0" fontId="23" fillId="7" borderId="0" xfId="0" applyFont="1" applyFill="1" applyAlignment="1">
      <alignment horizontal="left" vertical="center" indent="1"/>
    </xf>
    <xf numFmtId="0" fontId="19" fillId="7" borderId="0" xfId="11" applyFont="1" applyFill="1" applyBorder="1" applyAlignment="1">
      <alignment vertical="center"/>
    </xf>
    <xf numFmtId="9" fontId="1" fillId="7" borderId="0" xfId="2" applyFont="1" applyFill="1" applyBorder="1" applyAlignment="1">
      <alignment horizontal="center" vertical="center"/>
    </xf>
    <xf numFmtId="164" fontId="19" fillId="7" borderId="0" xfId="0" applyNumberFormat="1" applyFont="1" applyFill="1" applyAlignment="1">
      <alignment horizontal="center" vertical="center"/>
    </xf>
    <xf numFmtId="164" fontId="1" fillId="7" borderId="0" xfId="0" applyNumberFormat="1" applyFont="1" applyFill="1" applyAlignment="1">
      <alignment horizontal="center" vertical="center"/>
    </xf>
    <xf numFmtId="0" fontId="19" fillId="4" borderId="5" xfId="12" applyFont="1" applyFill="1" applyBorder="1">
      <alignment horizontal="left" vertical="center" indent="2"/>
    </xf>
    <xf numFmtId="0" fontId="19" fillId="4" borderId="5" xfId="11" applyFont="1" applyFill="1" applyBorder="1" applyAlignment="1">
      <alignment vertical="center"/>
    </xf>
    <xf numFmtId="9" fontId="1" fillId="4" borderId="5" xfId="2" applyFont="1" applyFill="1" applyBorder="1" applyAlignment="1">
      <alignment horizontal="center" vertical="center"/>
    </xf>
    <xf numFmtId="164" fontId="19" fillId="4" borderId="5" xfId="10" applyFont="1" applyFill="1" applyBorder="1">
      <alignment horizontal="center" vertical="center"/>
    </xf>
    <xf numFmtId="0" fontId="23" fillId="8" borderId="0" xfId="0" applyFont="1" applyFill="1" applyAlignment="1">
      <alignment horizontal="left" vertical="center" indent="1"/>
    </xf>
    <xf numFmtId="0" fontId="19" fillId="8" borderId="0" xfId="11" applyFont="1" applyFill="1" applyBorder="1" applyAlignment="1">
      <alignment vertical="center"/>
    </xf>
    <xf numFmtId="9" fontId="1" fillId="8" borderId="0" xfId="2" applyFont="1" applyFill="1" applyBorder="1" applyAlignment="1">
      <alignment horizontal="center" vertical="center"/>
    </xf>
    <xf numFmtId="164" fontId="19" fillId="8" borderId="0" xfId="0" applyNumberFormat="1" applyFont="1" applyFill="1" applyAlignment="1">
      <alignment horizontal="center" vertical="center"/>
    </xf>
    <xf numFmtId="164" fontId="1" fillId="8" borderId="0" xfId="0" applyNumberFormat="1" applyFont="1" applyFill="1" applyAlignment="1">
      <alignment horizontal="center" vertical="center"/>
    </xf>
    <xf numFmtId="0" fontId="4" fillId="0" borderId="11" xfId="0" applyFont="1" applyBorder="1" applyAlignment="1">
      <alignment vertical="center"/>
    </xf>
    <xf numFmtId="0" fontId="19" fillId="5" borderId="8" xfId="12" applyFont="1" applyFill="1" applyBorder="1">
      <alignment horizontal="left" vertical="center" indent="2"/>
    </xf>
    <xf numFmtId="0" fontId="19" fillId="5" borderId="8" xfId="11" applyFont="1" applyFill="1" applyBorder="1" applyAlignment="1">
      <alignment vertical="center"/>
    </xf>
    <xf numFmtId="9" fontId="1" fillId="5" borderId="8" xfId="2" applyFont="1" applyFill="1" applyBorder="1" applyAlignment="1">
      <alignment horizontal="center" vertical="center"/>
    </xf>
    <xf numFmtId="164" fontId="19" fillId="5" borderId="8" xfId="10" applyFont="1" applyFill="1" applyBorder="1">
      <alignment horizontal="center" vertical="center"/>
    </xf>
    <xf numFmtId="0" fontId="23" fillId="9" borderId="0" xfId="0" applyFont="1" applyFill="1" applyAlignment="1">
      <alignment horizontal="left" vertical="center" indent="1"/>
    </xf>
    <xf numFmtId="0" fontId="19" fillId="9" borderId="0" xfId="11" applyFont="1" applyFill="1" applyBorder="1" applyAlignment="1">
      <alignment vertical="center"/>
    </xf>
    <xf numFmtId="9" fontId="1" fillId="9" borderId="0" xfId="2" applyFont="1" applyFill="1" applyBorder="1" applyAlignment="1">
      <alignment horizontal="center" vertical="center"/>
    </xf>
    <xf numFmtId="164" fontId="19" fillId="9" borderId="0" xfId="0" applyNumberFormat="1" applyFont="1" applyFill="1" applyAlignment="1">
      <alignment horizontal="center" vertical="center"/>
    </xf>
    <xf numFmtId="164" fontId="1" fillId="9" borderId="0" xfId="0" applyNumberFormat="1" applyFont="1" applyFill="1" applyAlignment="1">
      <alignment horizontal="center" vertical="center"/>
    </xf>
    <xf numFmtId="0" fontId="4" fillId="0" borderId="10" xfId="0" applyFont="1" applyBorder="1" applyAlignment="1">
      <alignment vertical="center"/>
    </xf>
    <xf numFmtId="0" fontId="19" fillId="10" borderId="9" xfId="12" applyFont="1" applyFill="1" applyBorder="1">
      <alignment horizontal="left" vertical="center" indent="2"/>
    </xf>
    <xf numFmtId="0" fontId="19" fillId="10" borderId="9" xfId="11" applyFont="1" applyFill="1" applyBorder="1" applyAlignment="1">
      <alignment vertical="center"/>
    </xf>
    <xf numFmtId="9" fontId="1" fillId="10" borderId="9" xfId="2" applyFont="1" applyFill="1" applyBorder="1" applyAlignment="1">
      <alignment horizontal="center" vertical="center"/>
    </xf>
    <xf numFmtId="164" fontId="19" fillId="10" borderId="9" xfId="10" applyFont="1" applyFill="1" applyBorder="1">
      <alignment horizontal="center" vertical="center"/>
    </xf>
    <xf numFmtId="0" fontId="24" fillId="2" borderId="0" xfId="0" applyFont="1" applyFill="1" applyAlignment="1">
      <alignment horizontal="left" vertical="center" indent="1"/>
    </xf>
    <xf numFmtId="0" fontId="24" fillId="2" borderId="0" xfId="0" applyFont="1" applyFill="1" applyAlignment="1">
      <alignment vertical="center"/>
    </xf>
    <xf numFmtId="9" fontId="1" fillId="2" borderId="0" xfId="2" applyFont="1" applyFill="1" applyBorder="1" applyAlignment="1">
      <alignment horizontal="center" vertical="center"/>
    </xf>
    <xf numFmtId="164" fontId="25" fillId="2" borderId="0" xfId="0" applyNumberFormat="1" applyFont="1" applyFill="1" applyAlignment="1">
      <alignment horizontal="left" vertical="center"/>
    </xf>
    <xf numFmtId="164" fontId="1" fillId="2" borderId="0" xfId="0" applyNumberFormat="1" applyFont="1" applyFill="1" applyAlignment="1">
      <alignment horizontal="center" vertical="center"/>
    </xf>
    <xf numFmtId="0" fontId="4" fillId="2" borderId="0" xfId="0" applyFont="1" applyFill="1" applyAlignment="1">
      <alignment vertical="center"/>
    </xf>
    <xf numFmtId="0" fontId="26" fillId="0" borderId="0" xfId="7" applyFont="1" applyAlignment="1">
      <alignment horizontal="left" vertical="center" indent="1"/>
    </xf>
    <xf numFmtId="0" fontId="29" fillId="0" borderId="0" xfId="5" applyFont="1" applyAlignment="1">
      <alignment horizontal="left"/>
    </xf>
    <xf numFmtId="0" fontId="9" fillId="0" borderId="0" xfId="0" applyFont="1" applyAlignment="1">
      <alignment horizontal="left" vertical="center" indent="1"/>
    </xf>
    <xf numFmtId="0" fontId="3" fillId="0" borderId="0" xfId="0" applyFont="1" applyAlignment="1">
      <alignment horizontal="left" vertical="top" indent="1"/>
    </xf>
    <xf numFmtId="0" fontId="26" fillId="0" borderId="0" xfId="0" applyFont="1" applyAlignment="1">
      <alignment horizontal="left" vertical="center" indent="1"/>
    </xf>
    <xf numFmtId="0" fontId="30" fillId="0" borderId="0" xfId="0" applyFont="1" applyAlignment="1">
      <alignment horizontal="left" vertical="top" wrapText="1" indent="1"/>
    </xf>
    <xf numFmtId="0" fontId="0" fillId="0" borderId="0" xfId="0" applyAlignment="1">
      <alignment horizontal="left" vertical="top" wrapText="1" indent="1"/>
    </xf>
    <xf numFmtId="0" fontId="31" fillId="0" borderId="0" xfId="1" applyFont="1" applyAlignment="1" applyProtection="1">
      <alignment horizontal="left" vertical="top" indent="1"/>
    </xf>
    <xf numFmtId="0" fontId="1" fillId="0" borderId="0" xfId="0" applyFont="1" applyAlignment="1">
      <alignment horizontal="left" vertical="top" indent="1"/>
    </xf>
    <xf numFmtId="0" fontId="19" fillId="3" borderId="7" xfId="12" applyFont="1" applyFill="1" applyBorder="1" applyAlignment="1">
      <alignment horizontal="left" vertical="center" wrapText="1" indent="2"/>
    </xf>
    <xf numFmtId="0" fontId="19" fillId="4" borderId="5" xfId="12" applyFont="1" applyFill="1" applyBorder="1" applyAlignment="1">
      <alignment horizontal="left" vertical="center" wrapText="1" indent="2"/>
    </xf>
    <xf numFmtId="0" fontId="19" fillId="5" borderId="8" xfId="12" applyFont="1" applyFill="1" applyBorder="1" applyAlignment="1">
      <alignment horizontal="left" vertical="center" wrapText="1" indent="2"/>
    </xf>
    <xf numFmtId="0" fontId="26" fillId="0" borderId="0" xfId="6" applyFont="1" applyAlignment="1">
      <alignment horizontal="left" vertical="center" wrapText="1" indent="1"/>
    </xf>
    <xf numFmtId="0" fontId="19" fillId="10" borderId="9" xfId="12" applyFont="1" applyFill="1" applyBorder="1" applyAlignment="1">
      <alignment horizontal="left" vertical="center" wrapText="1" indent="2"/>
    </xf>
    <xf numFmtId="0" fontId="19" fillId="4" borderId="5" xfId="11" applyFont="1" applyFill="1" applyBorder="1" applyAlignment="1">
      <alignment horizontal="left" vertical="center" wrapText="1"/>
    </xf>
    <xf numFmtId="0" fontId="19" fillId="4" borderId="0" xfId="12" applyFont="1" applyFill="1" applyBorder="1">
      <alignment horizontal="left" vertical="center" indent="2"/>
    </xf>
    <xf numFmtId="0" fontId="19" fillId="4" borderId="0" xfId="11" applyFont="1" applyFill="1" applyBorder="1" applyAlignment="1">
      <alignment vertical="center"/>
    </xf>
    <xf numFmtId="9" fontId="1" fillId="4" borderId="0" xfId="2" applyFont="1" applyFill="1" applyBorder="1" applyAlignment="1">
      <alignment horizontal="center" vertical="center"/>
    </xf>
    <xf numFmtId="164" fontId="19" fillId="4" borderId="0" xfId="10" applyFont="1" applyFill="1" applyBorder="1">
      <alignment horizontal="center" vertical="center"/>
    </xf>
    <xf numFmtId="0" fontId="19" fillId="5" borderId="0" xfId="12" applyFont="1" applyFill="1" applyBorder="1">
      <alignment horizontal="left" vertical="center" indent="2"/>
    </xf>
    <xf numFmtId="9" fontId="1" fillId="5" borderId="0" xfId="2" applyFont="1" applyFill="1" applyBorder="1" applyAlignment="1">
      <alignment horizontal="center" vertical="center"/>
    </xf>
    <xf numFmtId="164" fontId="19" fillId="5" borderId="0" xfId="10" applyFont="1" applyFill="1" applyBorder="1">
      <alignment horizontal="center" vertical="center"/>
    </xf>
    <xf numFmtId="0" fontId="19" fillId="10" borderId="0" xfId="12" applyFont="1" applyFill="1" applyBorder="1">
      <alignment horizontal="left" vertical="center" indent="2"/>
    </xf>
    <xf numFmtId="0" fontId="19" fillId="10" borderId="0" xfId="11" applyFont="1" applyFill="1" applyBorder="1" applyAlignment="1">
      <alignment vertical="center"/>
    </xf>
    <xf numFmtId="9" fontId="1" fillId="10" borderId="0" xfId="2" applyFont="1" applyFill="1" applyBorder="1" applyAlignment="1">
      <alignment horizontal="center" vertical="center"/>
    </xf>
    <xf numFmtId="164" fontId="19" fillId="10" borderId="0" xfId="10" applyFont="1" applyFill="1" applyBorder="1">
      <alignment horizontal="center" vertical="center"/>
    </xf>
    <xf numFmtId="0" fontId="19" fillId="10" borderId="0" xfId="12" applyFont="1" applyFill="1" applyBorder="1" applyAlignment="1">
      <alignment horizontal="left" vertical="center" wrapText="1" indent="2"/>
    </xf>
    <xf numFmtId="0" fontId="32" fillId="5" borderId="0" xfId="11" applyFont="1" applyFill="1" applyBorder="1" applyAlignment="1">
      <alignment vertical="center" wrapText="1"/>
    </xf>
    <xf numFmtId="0" fontId="32" fillId="5" borderId="8" xfId="11" applyFont="1" applyFill="1" applyBorder="1" applyAlignment="1">
      <alignment vertical="center"/>
    </xf>
    <xf numFmtId="0" fontId="32" fillId="10" borderId="0" xfId="11" applyFont="1" applyFill="1" applyBorder="1" applyAlignment="1">
      <alignment vertical="center" wrapText="1"/>
    </xf>
    <xf numFmtId="0" fontId="32" fillId="10" borderId="9" xfId="11" applyFont="1" applyFill="1" applyBorder="1" applyAlignment="1">
      <alignment vertical="center"/>
    </xf>
    <xf numFmtId="0" fontId="19" fillId="13" borderId="0" xfId="12" applyFont="1" applyFill="1" applyBorder="1" applyAlignment="1">
      <alignment horizontal="left" vertical="center" wrapText="1" indent="2"/>
    </xf>
    <xf numFmtId="0" fontId="19" fillId="13" borderId="0" xfId="11" applyFont="1" applyFill="1" applyBorder="1" applyAlignment="1">
      <alignment vertical="center"/>
    </xf>
    <xf numFmtId="9" fontId="1" fillId="13" borderId="0" xfId="2" applyFont="1" applyFill="1" applyBorder="1" applyAlignment="1">
      <alignment horizontal="center" vertical="center"/>
    </xf>
    <xf numFmtId="164" fontId="19" fillId="13" borderId="0" xfId="10" applyFont="1" applyFill="1" applyBorder="1">
      <alignment horizontal="center" vertical="center"/>
    </xf>
    <xf numFmtId="0" fontId="19" fillId="13" borderId="0" xfId="11" applyFont="1" applyFill="1" applyBorder="1">
      <alignment horizontal="center" vertical="center"/>
    </xf>
    <xf numFmtId="0" fontId="19" fillId="13" borderId="0" xfId="12" applyFont="1" applyFill="1" applyBorder="1" applyAlignment="1">
      <alignment horizontal="center" vertical="center" indent="2"/>
    </xf>
    <xf numFmtId="0" fontId="19" fillId="13" borderId="0" xfId="12" applyFont="1" applyFill="1" applyBorder="1">
      <alignment horizontal="left" vertical="center" indent="2"/>
    </xf>
    <xf numFmtId="14" fontId="19" fillId="16" borderId="0" xfId="12" applyNumberFormat="1" applyFont="1" applyFill="1" applyBorder="1" applyAlignment="1">
      <alignment horizontal="center" vertical="center" indent="2"/>
    </xf>
    <xf numFmtId="14" fontId="19" fillId="3" borderId="0" xfId="12" applyNumberFormat="1" applyFont="1" applyFill="1" applyBorder="1" applyAlignment="1">
      <alignment horizontal="center" vertical="center" indent="2"/>
    </xf>
    <xf numFmtId="0" fontId="19" fillId="19" borderId="0" xfId="12" applyFont="1" applyFill="1" applyBorder="1" applyAlignment="1">
      <alignment horizontal="center" vertical="center" indent="2"/>
    </xf>
    <xf numFmtId="164" fontId="35" fillId="13" borderId="0" xfId="10" applyFont="1" applyFill="1" applyBorder="1">
      <alignment horizontal="center" vertical="center"/>
    </xf>
    <xf numFmtId="0" fontId="4" fillId="0" borderId="22" xfId="0" applyFont="1" applyBorder="1" applyAlignment="1">
      <alignment vertical="center"/>
    </xf>
    <xf numFmtId="0" fontId="4" fillId="20" borderId="22" xfId="0" applyFont="1" applyFill="1" applyBorder="1" applyAlignment="1">
      <alignment vertical="center"/>
    </xf>
    <xf numFmtId="0" fontId="4" fillId="13" borderId="22" xfId="0" applyFont="1" applyFill="1" applyBorder="1" applyAlignment="1">
      <alignment vertical="center"/>
    </xf>
    <xf numFmtId="0" fontId="33" fillId="17" borderId="0" xfId="12" applyFont="1" applyFill="1" applyBorder="1">
      <alignment horizontal="left" vertical="center" indent="2"/>
    </xf>
    <xf numFmtId="14" fontId="19" fillId="17" borderId="0" xfId="12" applyNumberFormat="1" applyFont="1" applyFill="1" applyBorder="1" applyAlignment="1">
      <alignment horizontal="center" vertical="center" indent="2"/>
    </xf>
    <xf numFmtId="0" fontId="4" fillId="3" borderId="22" xfId="0" applyFont="1" applyFill="1" applyBorder="1" applyAlignment="1">
      <alignment vertical="center"/>
    </xf>
    <xf numFmtId="0" fontId="4" fillId="0" borderId="23" xfId="0" applyFont="1" applyBorder="1" applyAlignment="1">
      <alignment vertical="center"/>
    </xf>
    <xf numFmtId="0" fontId="33" fillId="15" borderId="0" xfId="12" applyFont="1" applyFill="1" applyBorder="1">
      <alignment horizontal="left" vertical="center" indent="2"/>
    </xf>
    <xf numFmtId="0" fontId="34" fillId="15" borderId="0" xfId="12" applyFont="1" applyFill="1" applyBorder="1">
      <alignment horizontal="left" vertical="center" indent="2"/>
    </xf>
    <xf numFmtId="0" fontId="19" fillId="13" borderId="0" xfId="11" applyFont="1" applyFill="1" applyBorder="1" applyAlignment="1">
      <alignment horizontal="center" vertical="center" wrapText="1"/>
    </xf>
    <xf numFmtId="0" fontId="19" fillId="16" borderId="0" xfId="12" applyFont="1" applyFill="1" applyBorder="1" applyAlignment="1">
      <alignment horizontal="left" vertical="center" wrapText="1" indent="2"/>
    </xf>
    <xf numFmtId="0" fontId="33" fillId="17" borderId="0" xfId="12" applyFont="1" applyFill="1" applyBorder="1" applyAlignment="1">
      <alignment horizontal="left" vertical="center" wrapText="1" indent="2"/>
    </xf>
    <xf numFmtId="0" fontId="19" fillId="3" borderId="0" xfId="12" applyFont="1" applyFill="1" applyBorder="1" applyAlignment="1">
      <alignment horizontal="left" vertical="center" wrapText="1" indent="2"/>
    </xf>
    <xf numFmtId="0" fontId="19" fillId="16" borderId="0" xfId="12" applyFont="1" applyFill="1" applyBorder="1" applyAlignment="1">
      <alignment horizontal="center" vertical="center" wrapText="1" indent="2"/>
    </xf>
    <xf numFmtId="0" fontId="33" fillId="17" borderId="0" xfId="12" applyFont="1" applyFill="1" applyBorder="1" applyAlignment="1">
      <alignment horizontal="center" vertical="center" wrapText="1" indent="2"/>
    </xf>
    <xf numFmtId="0" fontId="19" fillId="3" borderId="0" xfId="12" applyFont="1" applyFill="1" applyBorder="1" applyAlignment="1">
      <alignment horizontal="center" vertical="center" wrapText="1" indent="2"/>
    </xf>
    <xf numFmtId="9" fontId="1" fillId="21" borderId="0" xfId="2" applyFont="1" applyFill="1" applyBorder="1" applyAlignment="1">
      <alignment horizontal="center" vertical="center"/>
    </xf>
    <xf numFmtId="0" fontId="1" fillId="15" borderId="0" xfId="2" applyNumberFormat="1" applyFont="1" applyFill="1" applyBorder="1" applyAlignment="1">
      <alignment horizontal="center" vertical="center"/>
    </xf>
    <xf numFmtId="0" fontId="1" fillId="17" borderId="0" xfId="2" applyNumberFormat="1" applyFont="1" applyFill="1" applyBorder="1" applyAlignment="1">
      <alignment horizontal="center" vertical="center"/>
    </xf>
    <xf numFmtId="9" fontId="1" fillId="3" borderId="0" xfId="2" applyFont="1" applyFill="1" applyBorder="1" applyAlignment="1">
      <alignment horizontal="center" vertical="center"/>
    </xf>
    <xf numFmtId="0" fontId="23" fillId="19" borderId="0" xfId="12" applyFont="1" applyFill="1" applyBorder="1">
      <alignment horizontal="left" vertical="center" indent="2"/>
    </xf>
    <xf numFmtId="168" fontId="23" fillId="19" borderId="0" xfId="12" applyNumberFormat="1" applyFont="1" applyFill="1" applyBorder="1">
      <alignment horizontal="left" vertical="center" indent="2"/>
    </xf>
    <xf numFmtId="0" fontId="33" fillId="14" borderId="0" xfId="12" applyFont="1" applyFill="1" applyBorder="1" applyAlignment="1">
      <alignment horizontal="left" vertical="center" wrapText="1" indent="2"/>
    </xf>
    <xf numFmtId="0" fontId="19" fillId="14" borderId="0" xfId="12" applyFont="1" applyFill="1" applyBorder="1" applyAlignment="1">
      <alignment horizontal="left" vertical="center" wrapText="1" indent="2"/>
    </xf>
    <xf numFmtId="0" fontId="13" fillId="0" borderId="0" xfId="3" applyAlignment="1">
      <alignment wrapText="1"/>
    </xf>
    <xf numFmtId="0" fontId="20" fillId="11" borderId="16" xfId="0" applyFont="1" applyFill="1" applyBorder="1" applyAlignment="1">
      <alignment horizontal="left" vertical="center" indent="1"/>
    </xf>
    <xf numFmtId="0" fontId="4" fillId="2" borderId="21" xfId="0" applyFont="1" applyFill="1" applyBorder="1" applyAlignment="1">
      <alignment horizontal="left" indent="1"/>
    </xf>
    <xf numFmtId="0" fontId="20" fillId="11" borderId="16" xfId="0" applyFont="1" applyFill="1" applyBorder="1" applyAlignment="1">
      <alignment vertical="center"/>
    </xf>
    <xf numFmtId="0" fontId="20" fillId="11" borderId="16" xfId="0" applyFont="1" applyFill="1" applyBorder="1" applyAlignment="1">
      <alignment horizontal="center" vertical="center"/>
    </xf>
    <xf numFmtId="0" fontId="27" fillId="0" borderId="0" xfId="0" applyFont="1" applyAlignment="1">
      <alignment horizontal="left"/>
    </xf>
    <xf numFmtId="14" fontId="27" fillId="0" borderId="0" xfId="9" applyNumberFormat="1" applyFont="1" applyBorder="1" applyAlignment="1">
      <alignment horizontal="left"/>
    </xf>
    <xf numFmtId="0" fontId="26" fillId="0" borderId="0" xfId="8" applyFont="1" applyAlignment="1">
      <alignment horizontal="left"/>
    </xf>
    <xf numFmtId="166" fontId="19" fillId="2" borderId="13" xfId="0" applyNumberFormat="1" applyFont="1" applyFill="1" applyBorder="1" applyAlignment="1">
      <alignment horizontal="center" vertical="center" wrapText="1"/>
    </xf>
    <xf numFmtId="166" fontId="19" fillId="2" borderId="19" xfId="0" applyNumberFormat="1" applyFont="1" applyFill="1" applyBorder="1" applyAlignment="1">
      <alignment horizontal="center" vertical="center" wrapText="1"/>
    </xf>
    <xf numFmtId="166" fontId="19" fillId="2" borderId="18" xfId="0" applyNumberFormat="1" applyFont="1" applyFill="1" applyBorder="1" applyAlignment="1">
      <alignment horizontal="center" vertical="center" wrapText="1"/>
    </xf>
    <xf numFmtId="0" fontId="4" fillId="0" borderId="0" xfId="0" applyFont="1" applyAlignment="1"/>
    <xf numFmtId="14" fontId="28" fillId="0" borderId="0" xfId="0" applyNumberFormat="1" applyFont="1" applyAlignment="1"/>
    <xf numFmtId="0" fontId="28" fillId="0" borderId="0" xfId="0" applyFont="1" applyAlignment="1"/>
    <xf numFmtId="0" fontId="4" fillId="2" borderId="21" xfId="0" applyFont="1" applyFill="1" applyBorder="1" applyAlignment="1"/>
    <xf numFmtId="0" fontId="23" fillId="18" borderId="0" xfId="12" applyFont="1" applyFill="1" applyBorder="1" applyAlignment="1">
      <alignment horizontal="left" vertical="center" indent="2"/>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27">
    <dxf>
      <font>
        <color theme="4" tint="0.59999389629810485"/>
      </font>
      <fill>
        <patternFill patternType="solid">
          <bgColor theme="4" tint="0.79998168889431442"/>
        </patternFill>
      </fill>
    </dxf>
    <dxf>
      <border>
        <left style="thin">
          <color theme="5"/>
        </left>
        <right style="thin">
          <color theme="5"/>
        </right>
        <vertical/>
        <horizontal/>
      </border>
    </dxf>
    <dxf>
      <fill>
        <patternFill patternType="solid">
          <bgColor theme="7" tint="0.79998168889431442"/>
        </patternFill>
      </fill>
    </dxf>
    <dxf>
      <border>
        <left style="thin">
          <color theme="5"/>
        </left>
        <right style="thin">
          <color theme="5"/>
        </right>
        <vertical/>
        <horizontal/>
      </border>
    </dxf>
    <dxf>
      <border>
        <left style="thin">
          <color theme="5"/>
        </left>
        <right style="thin">
          <color theme="5"/>
        </right>
        <vertical/>
        <horizontal/>
      </border>
    </dxf>
    <dxf>
      <border>
        <left style="thin">
          <color theme="5"/>
        </left>
        <right style="thin">
          <color theme="5"/>
        </right>
        <vertical/>
        <horizontal/>
      </border>
    </dxf>
    <dxf>
      <fill>
        <patternFill patternType="solid">
          <bgColor theme="7" tint="0.59999389629810485"/>
        </patternFill>
      </fill>
    </dxf>
    <dxf>
      <fill>
        <patternFill patternType="solid">
          <bgColor rgb="FFFCCF81"/>
        </patternFill>
      </fill>
    </dxf>
    <dxf>
      <fill>
        <patternFill patternType="solid">
          <bgColor rgb="FFFCCF81"/>
        </patternFill>
      </fill>
    </dxf>
    <dxf>
      <fill>
        <patternFill patternType="solid">
          <bgColor theme="7" tint="0.79998168889431442"/>
        </patternFill>
      </fill>
    </dxf>
    <dxf>
      <border>
        <left style="thin">
          <color theme="5"/>
        </left>
        <right style="thin">
          <color theme="5"/>
        </right>
        <vertical/>
        <horizontal/>
      </border>
    </dxf>
    <dxf>
      <fill>
        <patternFill patternType="solid">
          <bgColor theme="7" tint="0.59999389629810485"/>
        </patternFill>
      </fill>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CA751"/>
      <color rgb="FFFCCF81"/>
      <color rgb="FF215881"/>
      <color rgb="FF42648A"/>
      <color rgb="FF969696"/>
      <color rgb="FFC0C0C0"/>
      <color rgb="FF427FC2"/>
      <color rgb="FF44678E"/>
      <color rgb="FF4A6F9C"/>
      <color rgb="FF396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TM16400962">
      <a:dk1>
        <a:srgbClr val="000000"/>
      </a:dk1>
      <a:lt1>
        <a:srgbClr val="FFFFFF"/>
      </a:lt1>
      <a:dk2>
        <a:srgbClr val="0E2841"/>
      </a:dk2>
      <a:lt2>
        <a:srgbClr val="E8E8E8"/>
      </a:lt2>
      <a:accent1>
        <a:srgbClr val="6528F7"/>
      </a:accent1>
      <a:accent2>
        <a:srgbClr val="D800A6"/>
      </a:accent2>
      <a:accent3>
        <a:srgbClr val="7ECA9C"/>
      </a:accent3>
      <a:accent4>
        <a:srgbClr val="00ABB3"/>
      </a:accent4>
      <a:accent5>
        <a:srgbClr val="FFE227"/>
      </a:accent5>
      <a:accent6>
        <a:srgbClr val="1363DF"/>
      </a:accent6>
      <a:hlink>
        <a:srgbClr val="467886"/>
      </a:hlink>
      <a:folHlink>
        <a:srgbClr val="96607D"/>
      </a:folHlink>
    </a:clrScheme>
    <a:fontScheme name="Custom 32">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text"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89"/>
  <sheetViews>
    <sheetView showGridLines="0" tabSelected="1" showRuler="0" topLeftCell="A65" zoomScale="70" zoomScaleNormal="70" zoomScalePageLayoutView="70" workbookViewId="0">
      <selection activeCell="B72" sqref="B72"/>
    </sheetView>
  </sheetViews>
  <sheetFormatPr defaultColWidth="8.75" defaultRowHeight="30" customHeight="1"/>
  <cols>
    <col min="1" max="1" width="2.75" style="13" customWidth="1"/>
    <col min="2" max="2" width="44.875" customWidth="1"/>
    <col min="3" max="3" width="16.625" customWidth="1"/>
    <col min="4" max="4" width="10.75" customWidth="1"/>
    <col min="5" max="5" width="10.75" style="2" customWidth="1"/>
    <col min="6" max="6" width="10.75" customWidth="1"/>
    <col min="7" max="7" width="2.75" customWidth="1"/>
    <col min="8" max="8" width="6" hidden="1" customWidth="1"/>
    <col min="9" max="65" width="2.75" customWidth="1"/>
  </cols>
  <sheetData>
    <row r="1" spans="1:64" ht="90" customHeight="1">
      <c r="A1" s="14"/>
      <c r="B1" s="93" t="s">
        <v>0</v>
      </c>
      <c r="C1" s="18"/>
      <c r="D1" s="19"/>
      <c r="E1" s="20"/>
      <c r="F1" s="21"/>
      <c r="H1" s="1"/>
      <c r="I1" s="165" t="s">
        <v>1</v>
      </c>
      <c r="J1" s="169"/>
      <c r="K1" s="169"/>
      <c r="L1" s="169"/>
      <c r="M1" s="169"/>
      <c r="N1" s="169"/>
      <c r="O1" s="169"/>
      <c r="P1" s="24"/>
      <c r="Q1" s="164">
        <f ca="1">TODAY()-226</f>
        <v>45403</v>
      </c>
      <c r="R1" s="170"/>
      <c r="S1" s="170"/>
      <c r="T1" s="170"/>
      <c r="U1" s="170"/>
      <c r="V1" s="170"/>
      <c r="W1" s="170"/>
      <c r="X1" s="170"/>
      <c r="Y1" s="170"/>
      <c r="Z1" s="170"/>
    </row>
    <row r="2" spans="1:64" ht="39.6" customHeight="1">
      <c r="B2" s="104" t="s">
        <v>2</v>
      </c>
      <c r="C2" s="92" t="s">
        <v>3</v>
      </c>
      <c r="D2" s="92" t="s">
        <v>4</v>
      </c>
      <c r="E2" s="23"/>
      <c r="F2" s="22"/>
      <c r="I2" s="165" t="s">
        <v>5</v>
      </c>
      <c r="J2" s="169"/>
      <c r="K2" s="169"/>
      <c r="L2" s="169"/>
      <c r="M2" s="169"/>
      <c r="N2" s="169"/>
      <c r="O2" s="169"/>
      <c r="P2" s="24"/>
      <c r="Q2" s="163">
        <v>29</v>
      </c>
      <c r="R2" s="171"/>
      <c r="S2" s="171"/>
      <c r="T2" s="171"/>
      <c r="U2" s="171"/>
      <c r="V2" s="171"/>
      <c r="W2" s="171"/>
      <c r="X2" s="171"/>
      <c r="Y2" s="171"/>
      <c r="Z2" s="171"/>
    </row>
    <row r="3" spans="1:64" s="26" customFormat="1" ht="30" customHeight="1">
      <c r="A3" s="13"/>
      <c r="B3" s="25"/>
      <c r="D3" s="27"/>
      <c r="E3" s="28"/>
    </row>
    <row r="4" spans="1:64" s="26" customFormat="1" ht="30" customHeight="1">
      <c r="A4" s="14"/>
      <c r="B4" s="29"/>
      <c r="E4" s="30"/>
      <c r="I4" s="168">
        <f ca="1">I5</f>
        <v>45600</v>
      </c>
      <c r="J4" s="166"/>
      <c r="K4" s="166"/>
      <c r="L4" s="166"/>
      <c r="M4" s="166"/>
      <c r="N4" s="166"/>
      <c r="O4" s="166"/>
      <c r="P4" s="166">
        <f ca="1">P5</f>
        <v>45607</v>
      </c>
      <c r="Q4" s="166"/>
      <c r="R4" s="166"/>
      <c r="S4" s="166"/>
      <c r="T4" s="166"/>
      <c r="U4" s="166"/>
      <c r="V4" s="166"/>
      <c r="W4" s="166">
        <f ca="1">W5</f>
        <v>45614</v>
      </c>
      <c r="X4" s="166"/>
      <c r="Y4" s="166"/>
      <c r="Z4" s="166"/>
      <c r="AA4" s="166"/>
      <c r="AB4" s="166"/>
      <c r="AC4" s="166"/>
      <c r="AD4" s="166">
        <f ca="1">AD5</f>
        <v>45621</v>
      </c>
      <c r="AE4" s="166"/>
      <c r="AF4" s="166"/>
      <c r="AG4" s="166"/>
      <c r="AH4" s="166"/>
      <c r="AI4" s="166"/>
      <c r="AJ4" s="166"/>
      <c r="AK4" s="166">
        <f ca="1">AK5</f>
        <v>45628</v>
      </c>
      <c r="AL4" s="166"/>
      <c r="AM4" s="166"/>
      <c r="AN4" s="166"/>
      <c r="AO4" s="166"/>
      <c r="AP4" s="166"/>
      <c r="AQ4" s="166"/>
      <c r="AR4" s="166">
        <f ca="1">AR5</f>
        <v>45635</v>
      </c>
      <c r="AS4" s="166"/>
      <c r="AT4" s="166"/>
      <c r="AU4" s="166"/>
      <c r="AV4" s="166"/>
      <c r="AW4" s="166"/>
      <c r="AX4" s="166"/>
      <c r="AY4" s="166">
        <f ca="1">AY5</f>
        <v>45642</v>
      </c>
      <c r="AZ4" s="166"/>
      <c r="BA4" s="166"/>
      <c r="BB4" s="166"/>
      <c r="BC4" s="166"/>
      <c r="BD4" s="166"/>
      <c r="BE4" s="166"/>
      <c r="BF4" s="166">
        <f ca="1">BF5</f>
        <v>45649</v>
      </c>
      <c r="BG4" s="166"/>
      <c r="BH4" s="166"/>
      <c r="BI4" s="166"/>
      <c r="BJ4" s="166"/>
      <c r="BK4" s="166"/>
      <c r="BL4" s="167"/>
    </row>
    <row r="5" spans="1:64" s="26" customFormat="1" ht="15" customHeight="1">
      <c r="A5" s="158"/>
      <c r="B5" s="159" t="s">
        <v>6</v>
      </c>
      <c r="C5" s="161" t="s">
        <v>7</v>
      </c>
      <c r="D5" s="162" t="s">
        <v>8</v>
      </c>
      <c r="E5" s="162" t="s">
        <v>9</v>
      </c>
      <c r="F5" s="162" t="s">
        <v>10</v>
      </c>
      <c r="I5" s="31">
        <f ca="1">Project_Start-WEEKDAY(Project_Start,1)+2+7*(Display_Week-1)</f>
        <v>45600</v>
      </c>
      <c r="J5" s="31">
        <f ca="1">I5+1</f>
        <v>45601</v>
      </c>
      <c r="K5" s="31">
        <f t="shared" ref="K5:AX5" ca="1" si="0">J5+1</f>
        <v>45602</v>
      </c>
      <c r="L5" s="31">
        <f t="shared" ca="1" si="0"/>
        <v>45603</v>
      </c>
      <c r="M5" s="31">
        <f t="shared" ca="1" si="0"/>
        <v>45604</v>
      </c>
      <c r="N5" s="31">
        <f t="shared" ca="1" si="0"/>
        <v>45605</v>
      </c>
      <c r="O5" s="32">
        <f t="shared" ca="1" si="0"/>
        <v>45606</v>
      </c>
      <c r="P5" s="33">
        <f ca="1">O5+1</f>
        <v>45607</v>
      </c>
      <c r="Q5" s="31">
        <f ca="1">P5+1</f>
        <v>45608</v>
      </c>
      <c r="R5" s="31">
        <f t="shared" ca="1" si="0"/>
        <v>45609</v>
      </c>
      <c r="S5" s="31">
        <f t="shared" ca="1" si="0"/>
        <v>45610</v>
      </c>
      <c r="T5" s="31">
        <f t="shared" ca="1" si="0"/>
        <v>45611</v>
      </c>
      <c r="U5" s="31">
        <f t="shared" ca="1" si="0"/>
        <v>45612</v>
      </c>
      <c r="V5" s="32">
        <f t="shared" ca="1" si="0"/>
        <v>45613</v>
      </c>
      <c r="W5" s="33">
        <f ca="1">V5+1</f>
        <v>45614</v>
      </c>
      <c r="X5" s="31">
        <f ca="1">W5+1</f>
        <v>45615</v>
      </c>
      <c r="Y5" s="31">
        <f t="shared" ca="1" si="0"/>
        <v>45616</v>
      </c>
      <c r="Z5" s="31">
        <f t="shared" ca="1" si="0"/>
        <v>45617</v>
      </c>
      <c r="AA5" s="31">
        <f t="shared" ca="1" si="0"/>
        <v>45618</v>
      </c>
      <c r="AB5" s="31">
        <f t="shared" ca="1" si="0"/>
        <v>45619</v>
      </c>
      <c r="AC5" s="32">
        <f t="shared" ca="1" si="0"/>
        <v>45620</v>
      </c>
      <c r="AD5" s="33">
        <f ca="1">AC5+1</f>
        <v>45621</v>
      </c>
      <c r="AE5" s="31">
        <f ca="1">AD5+1</f>
        <v>45622</v>
      </c>
      <c r="AF5" s="31">
        <f t="shared" ca="1" si="0"/>
        <v>45623</v>
      </c>
      <c r="AG5" s="31">
        <f t="shared" ca="1" si="0"/>
        <v>45624</v>
      </c>
      <c r="AH5" s="31">
        <f t="shared" ca="1" si="0"/>
        <v>45625</v>
      </c>
      <c r="AI5" s="31">
        <f t="shared" ca="1" si="0"/>
        <v>45626</v>
      </c>
      <c r="AJ5" s="32">
        <f t="shared" ca="1" si="0"/>
        <v>45627</v>
      </c>
      <c r="AK5" s="33">
        <f ca="1">AJ5+1</f>
        <v>45628</v>
      </c>
      <c r="AL5" s="31">
        <f ca="1">AK5+1</f>
        <v>45629</v>
      </c>
      <c r="AM5" s="31">
        <f t="shared" ca="1" si="0"/>
        <v>45630</v>
      </c>
      <c r="AN5" s="31">
        <f t="shared" ca="1" si="0"/>
        <v>45631</v>
      </c>
      <c r="AO5" s="31">
        <f t="shared" ca="1" si="0"/>
        <v>45632</v>
      </c>
      <c r="AP5" s="31">
        <f t="shared" ca="1" si="0"/>
        <v>45633</v>
      </c>
      <c r="AQ5" s="32">
        <f t="shared" ca="1" si="0"/>
        <v>45634</v>
      </c>
      <c r="AR5" s="33">
        <f ca="1">AQ5+1</f>
        <v>45635</v>
      </c>
      <c r="AS5" s="31">
        <f ca="1">AR5+1</f>
        <v>45636</v>
      </c>
      <c r="AT5" s="31">
        <f t="shared" ca="1" si="0"/>
        <v>45637</v>
      </c>
      <c r="AU5" s="31">
        <f t="shared" ca="1" si="0"/>
        <v>45638</v>
      </c>
      <c r="AV5" s="31">
        <f t="shared" ca="1" si="0"/>
        <v>45639</v>
      </c>
      <c r="AW5" s="31">
        <f t="shared" ca="1" si="0"/>
        <v>45640</v>
      </c>
      <c r="AX5" s="32">
        <f t="shared" ca="1" si="0"/>
        <v>45641</v>
      </c>
      <c r="AY5" s="33">
        <f ca="1">AX5+1</f>
        <v>45642</v>
      </c>
      <c r="AZ5" s="31">
        <f ca="1">AY5+1</f>
        <v>45643</v>
      </c>
      <c r="BA5" s="31">
        <f t="shared" ref="BA5:BE5" ca="1" si="1">AZ5+1</f>
        <v>45644</v>
      </c>
      <c r="BB5" s="31">
        <f t="shared" ca="1" si="1"/>
        <v>45645</v>
      </c>
      <c r="BC5" s="31">
        <f t="shared" ca="1" si="1"/>
        <v>45646</v>
      </c>
      <c r="BD5" s="31">
        <f t="shared" ca="1" si="1"/>
        <v>45647</v>
      </c>
      <c r="BE5" s="32">
        <f t="shared" ca="1" si="1"/>
        <v>45648</v>
      </c>
      <c r="BF5" s="33">
        <f ca="1">BE5+1</f>
        <v>45649</v>
      </c>
      <c r="BG5" s="31">
        <f ca="1">BF5+1</f>
        <v>45650</v>
      </c>
      <c r="BH5" s="31">
        <f t="shared" ref="BH5:BL5" ca="1" si="2">BG5+1</f>
        <v>45651</v>
      </c>
      <c r="BI5" s="31">
        <f t="shared" ca="1" si="2"/>
        <v>45652</v>
      </c>
      <c r="BJ5" s="31">
        <f t="shared" ca="1" si="2"/>
        <v>45653</v>
      </c>
      <c r="BK5" s="31">
        <f t="shared" ca="1" si="2"/>
        <v>45654</v>
      </c>
      <c r="BL5" s="31">
        <f t="shared" ca="1" si="2"/>
        <v>45655</v>
      </c>
    </row>
    <row r="6" spans="1:64" s="26" customFormat="1" ht="15" customHeight="1">
      <c r="A6" s="158"/>
      <c r="B6" s="160"/>
      <c r="C6" s="172"/>
      <c r="D6" s="172"/>
      <c r="E6" s="172"/>
      <c r="F6" s="172"/>
      <c r="I6" s="34" t="str">
        <f t="shared" ref="I6:AN6" ca="1" si="3">LEFT(TEXT(I5,"ddd"),1)</f>
        <v>M</v>
      </c>
      <c r="J6" s="35" t="str">
        <f t="shared" ca="1" si="3"/>
        <v>T</v>
      </c>
      <c r="K6" s="35" t="str">
        <f t="shared" ca="1" si="3"/>
        <v>W</v>
      </c>
      <c r="L6" s="35" t="str">
        <f t="shared" ca="1" si="3"/>
        <v>T</v>
      </c>
      <c r="M6" s="35" t="str">
        <f t="shared" ca="1" si="3"/>
        <v>F</v>
      </c>
      <c r="N6" s="35" t="str">
        <f t="shared" ca="1" si="3"/>
        <v>S</v>
      </c>
      <c r="O6" s="35" t="str">
        <f t="shared" ca="1" si="3"/>
        <v>S</v>
      </c>
      <c r="P6" s="35" t="str">
        <f t="shared" ca="1" si="3"/>
        <v>M</v>
      </c>
      <c r="Q6" s="35" t="str">
        <f t="shared" ca="1" si="3"/>
        <v>T</v>
      </c>
      <c r="R6" s="35" t="str">
        <f t="shared" ca="1" si="3"/>
        <v>W</v>
      </c>
      <c r="S6" s="35" t="str">
        <f t="shared" ca="1" si="3"/>
        <v>T</v>
      </c>
      <c r="T6" s="35" t="str">
        <f t="shared" ca="1" si="3"/>
        <v>F</v>
      </c>
      <c r="U6" s="35" t="str">
        <f t="shared" ca="1" si="3"/>
        <v>S</v>
      </c>
      <c r="V6" s="35" t="str">
        <f t="shared" ca="1" si="3"/>
        <v>S</v>
      </c>
      <c r="W6" s="35" t="str">
        <f t="shared" ca="1" si="3"/>
        <v>M</v>
      </c>
      <c r="X6" s="35" t="str">
        <f t="shared" ca="1" si="3"/>
        <v>T</v>
      </c>
      <c r="Y6" s="35" t="str">
        <f t="shared" ca="1" si="3"/>
        <v>W</v>
      </c>
      <c r="Z6" s="35" t="str">
        <f t="shared" ca="1" si="3"/>
        <v>T</v>
      </c>
      <c r="AA6" s="35" t="str">
        <f t="shared" ca="1" si="3"/>
        <v>F</v>
      </c>
      <c r="AB6" s="35" t="str">
        <f t="shared" ca="1" si="3"/>
        <v>S</v>
      </c>
      <c r="AC6" s="35" t="str">
        <f t="shared" ca="1" si="3"/>
        <v>S</v>
      </c>
      <c r="AD6" s="35" t="str">
        <f t="shared" ca="1" si="3"/>
        <v>M</v>
      </c>
      <c r="AE6" s="35" t="str">
        <f t="shared" ca="1" si="3"/>
        <v>T</v>
      </c>
      <c r="AF6" s="35" t="str">
        <f t="shared" ca="1" si="3"/>
        <v>W</v>
      </c>
      <c r="AG6" s="35" t="str">
        <f t="shared" ca="1" si="3"/>
        <v>T</v>
      </c>
      <c r="AH6" s="35" t="str">
        <f t="shared" ca="1" si="3"/>
        <v>F</v>
      </c>
      <c r="AI6" s="35" t="str">
        <f t="shared" ca="1" si="3"/>
        <v>S</v>
      </c>
      <c r="AJ6" s="35" t="str">
        <f t="shared" ca="1" si="3"/>
        <v>S</v>
      </c>
      <c r="AK6" s="35" t="str">
        <f t="shared" ca="1" si="3"/>
        <v>M</v>
      </c>
      <c r="AL6" s="35" t="str">
        <f t="shared" ca="1" si="3"/>
        <v>T</v>
      </c>
      <c r="AM6" s="35" t="str">
        <f t="shared" ca="1" si="3"/>
        <v>W</v>
      </c>
      <c r="AN6" s="35" t="str">
        <f t="shared" ca="1" si="3"/>
        <v>T</v>
      </c>
      <c r="AO6" s="35" t="str">
        <f t="shared" ref="AO6:BL6" ca="1" si="4">LEFT(TEXT(AO5,"ddd"),1)</f>
        <v>F</v>
      </c>
      <c r="AP6" s="35" t="str">
        <f t="shared" ca="1" si="4"/>
        <v>S</v>
      </c>
      <c r="AQ6" s="35" t="str">
        <f t="shared" ca="1" si="4"/>
        <v>S</v>
      </c>
      <c r="AR6" s="35" t="str">
        <f t="shared" ca="1" si="4"/>
        <v>M</v>
      </c>
      <c r="AS6" s="35" t="str">
        <f t="shared" ca="1" si="4"/>
        <v>T</v>
      </c>
      <c r="AT6" s="35" t="str">
        <f t="shared" ca="1" si="4"/>
        <v>W</v>
      </c>
      <c r="AU6" s="35" t="str">
        <f t="shared" ca="1" si="4"/>
        <v>T</v>
      </c>
      <c r="AV6" s="35" t="str">
        <f t="shared" ca="1" si="4"/>
        <v>F</v>
      </c>
      <c r="AW6" s="35" t="str">
        <f t="shared" ca="1" si="4"/>
        <v>S</v>
      </c>
      <c r="AX6" s="35" t="str">
        <f t="shared" ca="1" si="4"/>
        <v>S</v>
      </c>
      <c r="AY6" s="35" t="str">
        <f t="shared" ca="1" si="4"/>
        <v>M</v>
      </c>
      <c r="AZ6" s="35" t="str">
        <f t="shared" ca="1" si="4"/>
        <v>T</v>
      </c>
      <c r="BA6" s="35" t="str">
        <f t="shared" ca="1" si="4"/>
        <v>W</v>
      </c>
      <c r="BB6" s="35" t="str">
        <f t="shared" ca="1" si="4"/>
        <v>T</v>
      </c>
      <c r="BC6" s="35" t="str">
        <f t="shared" ca="1" si="4"/>
        <v>F</v>
      </c>
      <c r="BD6" s="35" t="str">
        <f t="shared" ca="1" si="4"/>
        <v>S</v>
      </c>
      <c r="BE6" s="35" t="str">
        <f t="shared" ca="1" si="4"/>
        <v>S</v>
      </c>
      <c r="BF6" s="35" t="str">
        <f t="shared" ca="1" si="4"/>
        <v>M</v>
      </c>
      <c r="BG6" s="35" t="str">
        <f t="shared" ca="1" si="4"/>
        <v>T</v>
      </c>
      <c r="BH6" s="35" t="str">
        <f t="shared" ca="1" si="4"/>
        <v>W</v>
      </c>
      <c r="BI6" s="35" t="str">
        <f t="shared" ca="1" si="4"/>
        <v>T</v>
      </c>
      <c r="BJ6" s="35" t="str">
        <f t="shared" ca="1" si="4"/>
        <v>F</v>
      </c>
      <c r="BK6" s="35" t="str">
        <f t="shared" ca="1" si="4"/>
        <v>S</v>
      </c>
      <c r="BL6" s="36" t="str">
        <f t="shared" ca="1" si="4"/>
        <v>S</v>
      </c>
    </row>
    <row r="7" spans="1:64" s="26" customFormat="1" ht="30" customHeight="1">
      <c r="A7" s="13" t="s">
        <v>11</v>
      </c>
      <c r="B7" s="37"/>
      <c r="C7" s="38"/>
      <c r="D7" s="37"/>
      <c r="E7" s="37"/>
      <c r="F7" s="37"/>
      <c r="H7" s="26" t="str">
        <f ca="1">IF(OR(ISBLANK(task_start),ISBLANK(task_end)),"",task_end-task_start+1)</f>
        <v/>
      </c>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row>
    <row r="8" spans="1:64" s="46" customFormat="1" ht="30" customHeight="1">
      <c r="A8" s="14"/>
      <c r="B8" s="40" t="s">
        <v>12</v>
      </c>
      <c r="C8" s="41"/>
      <c r="D8" s="42"/>
      <c r="E8" s="43"/>
      <c r="F8" s="44"/>
      <c r="G8" s="17"/>
      <c r="H8" s="5" t="str">
        <f t="shared" ref="H8:H86" ca="1" si="5">IF(OR(ISBLANK(task_start),ISBLANK(task_end)),"",task_end-task_start+1)</f>
        <v/>
      </c>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row>
    <row r="9" spans="1:64" s="46" customFormat="1" ht="30" customHeight="1">
      <c r="A9" s="14"/>
      <c r="B9" s="47" t="s">
        <v>13</v>
      </c>
      <c r="C9" s="48" t="s">
        <v>14</v>
      </c>
      <c r="D9" s="49">
        <v>1</v>
      </c>
      <c r="E9" s="50">
        <f ca="1">Project_Start</f>
        <v>45403</v>
      </c>
      <c r="F9" s="50">
        <f ca="1">E9+3</f>
        <v>45406</v>
      </c>
      <c r="G9" s="17"/>
      <c r="H9" s="5">
        <f t="shared" ca="1" si="5"/>
        <v>4</v>
      </c>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row>
    <row r="10" spans="1:64" s="46" customFormat="1" ht="30" customHeight="1">
      <c r="A10" s="14"/>
      <c r="B10" s="101" t="s">
        <v>15</v>
      </c>
      <c r="C10" s="53" t="s">
        <v>14</v>
      </c>
      <c r="D10" s="54">
        <v>1</v>
      </c>
      <c r="E10" s="55">
        <f ca="1">F9</f>
        <v>45406</v>
      </c>
      <c r="F10" s="55">
        <f ca="1">E10+2</f>
        <v>45408</v>
      </c>
      <c r="G10" s="17"/>
      <c r="H10" s="5">
        <f t="shared" ca="1" si="5"/>
        <v>3</v>
      </c>
      <c r="I10" s="51"/>
      <c r="J10" s="51"/>
      <c r="K10" s="51"/>
      <c r="L10" s="51"/>
      <c r="M10" s="51"/>
      <c r="N10" s="51"/>
      <c r="O10" s="51"/>
      <c r="P10" s="51"/>
      <c r="Q10" s="51"/>
      <c r="R10" s="51"/>
      <c r="S10" s="51"/>
      <c r="T10" s="51"/>
      <c r="U10" s="56"/>
      <c r="V10" s="56"/>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row>
    <row r="11" spans="1:64" s="46" customFormat="1" ht="30" customHeight="1">
      <c r="A11" s="13"/>
      <c r="B11" s="52" t="s">
        <v>16</v>
      </c>
      <c r="C11" s="53" t="s">
        <v>14</v>
      </c>
      <c r="D11" s="54">
        <v>1</v>
      </c>
      <c r="E11" s="55">
        <f ca="1">F10</f>
        <v>45408</v>
      </c>
      <c r="F11" s="55">
        <f ca="1">E11+4</f>
        <v>45412</v>
      </c>
      <c r="G11" s="17"/>
      <c r="H11" s="5">
        <f t="shared" ca="1" si="5"/>
        <v>5</v>
      </c>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row>
    <row r="12" spans="1:64" s="46" customFormat="1" ht="45" customHeight="1">
      <c r="A12" s="13"/>
      <c r="B12" s="101" t="s">
        <v>17</v>
      </c>
      <c r="C12" s="53" t="s">
        <v>14</v>
      </c>
      <c r="D12" s="54">
        <v>1</v>
      </c>
      <c r="E12" s="55">
        <f ca="1">F11</f>
        <v>45412</v>
      </c>
      <c r="F12" s="55">
        <f ca="1">E12+5</f>
        <v>45417</v>
      </c>
      <c r="G12" s="17"/>
      <c r="H12" s="5">
        <f t="shared" ca="1" si="5"/>
        <v>6</v>
      </c>
      <c r="I12" s="51"/>
      <c r="J12" s="51"/>
      <c r="K12" s="51"/>
      <c r="L12" s="51"/>
      <c r="M12" s="51"/>
      <c r="N12" s="51"/>
      <c r="O12" s="51"/>
      <c r="P12" s="51"/>
      <c r="Q12" s="51"/>
      <c r="R12" s="51"/>
      <c r="S12" s="51"/>
      <c r="T12" s="51"/>
      <c r="U12" s="51"/>
      <c r="V12" s="51"/>
      <c r="W12" s="51"/>
      <c r="X12" s="51"/>
      <c r="Y12" s="56"/>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row>
    <row r="13" spans="1:64" s="46" customFormat="1" ht="30" customHeight="1">
      <c r="A13" s="13"/>
      <c r="B13" s="52" t="s">
        <v>18</v>
      </c>
      <c r="C13" s="53" t="s">
        <v>14</v>
      </c>
      <c r="D13" s="54">
        <v>1</v>
      </c>
      <c r="E13" s="55">
        <f ca="1">F12+1</f>
        <v>45418</v>
      </c>
      <c r="F13" s="55">
        <f ca="1">E13+4</f>
        <v>45422</v>
      </c>
      <c r="G13" s="17"/>
      <c r="H13" s="5">
        <f t="shared" ca="1" si="5"/>
        <v>5</v>
      </c>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row>
    <row r="14" spans="1:64" s="46" customFormat="1" ht="30" customHeight="1">
      <c r="A14" s="14"/>
      <c r="B14" s="57" t="s">
        <v>19</v>
      </c>
      <c r="C14" s="58"/>
      <c r="D14" s="59"/>
      <c r="E14" s="60"/>
      <c r="F14" s="61"/>
      <c r="G14" s="17"/>
      <c r="H14" s="5" t="str">
        <f t="shared" ca="1" si="5"/>
        <v/>
      </c>
    </row>
    <row r="15" spans="1:64" s="46" customFormat="1" ht="30" customHeight="1">
      <c r="A15" s="14"/>
      <c r="B15" s="62" t="s">
        <v>20</v>
      </c>
      <c r="C15" s="63" t="s">
        <v>21</v>
      </c>
      <c r="D15" s="64">
        <v>1</v>
      </c>
      <c r="E15" s="65">
        <f ca="1">F13+1</f>
        <v>45423</v>
      </c>
      <c r="F15" s="65">
        <f ca="1">E15+4</f>
        <v>45427</v>
      </c>
      <c r="G15" s="17"/>
      <c r="H15" s="5">
        <f t="shared" ca="1" si="5"/>
        <v>5</v>
      </c>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row>
    <row r="16" spans="1:64" s="46" customFormat="1" ht="30" customHeight="1">
      <c r="A16" s="13"/>
      <c r="B16" s="102" t="s">
        <v>22</v>
      </c>
      <c r="C16" s="63" t="s">
        <v>23</v>
      </c>
      <c r="D16" s="64">
        <v>1</v>
      </c>
      <c r="E16" s="65">
        <f ca="1">E15+2</f>
        <v>45425</v>
      </c>
      <c r="F16" s="65">
        <f ca="1">E16+15</f>
        <v>45440</v>
      </c>
      <c r="G16" s="17"/>
      <c r="H16" s="5">
        <f t="shared" ca="1" si="5"/>
        <v>16</v>
      </c>
      <c r="I16" s="51"/>
      <c r="J16" s="51"/>
      <c r="K16" s="51"/>
      <c r="L16" s="51"/>
      <c r="M16" s="51"/>
      <c r="N16" s="51"/>
      <c r="O16" s="51"/>
      <c r="P16" s="51"/>
      <c r="Q16" s="51"/>
      <c r="R16" s="51"/>
      <c r="S16" s="51"/>
      <c r="T16" s="51"/>
      <c r="U16" s="56"/>
      <c r="V16" s="56"/>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row>
    <row r="17" spans="1:64" s="46" customFormat="1" ht="30" customHeight="1">
      <c r="A17" s="13"/>
      <c r="B17" s="102" t="s">
        <v>24</v>
      </c>
      <c r="C17" s="63" t="s">
        <v>14</v>
      </c>
      <c r="D17" s="64">
        <v>1</v>
      </c>
      <c r="E17" s="65">
        <f ca="1">F16+3</f>
        <v>45443</v>
      </c>
      <c r="F17" s="65">
        <f ca="1">E17</f>
        <v>45443</v>
      </c>
      <c r="G17" s="17"/>
      <c r="H17" s="5">
        <f t="shared" ca="1" si="5"/>
        <v>1</v>
      </c>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row>
    <row r="18" spans="1:64" s="46" customFormat="1" ht="30" customHeight="1">
      <c r="A18" s="13"/>
      <c r="B18" s="102" t="s">
        <v>25</v>
      </c>
      <c r="C18" s="63" t="s">
        <v>26</v>
      </c>
      <c r="D18" s="64">
        <v>1</v>
      </c>
      <c r="E18" s="65">
        <f ca="1">E17+1</f>
        <v>45444</v>
      </c>
      <c r="F18" s="65">
        <f ca="1">E18+2</f>
        <v>45446</v>
      </c>
      <c r="G18" s="17"/>
      <c r="H18" s="5">
        <f t="shared" ca="1" si="5"/>
        <v>3</v>
      </c>
      <c r="I18" s="51"/>
      <c r="J18" s="51"/>
      <c r="K18" s="51"/>
      <c r="L18" s="51"/>
      <c r="M18" s="51"/>
      <c r="N18" s="51"/>
      <c r="O18" s="51"/>
      <c r="P18" s="51"/>
      <c r="Q18" s="51"/>
      <c r="R18" s="51"/>
      <c r="S18" s="51"/>
      <c r="T18" s="51"/>
      <c r="U18" s="51"/>
      <c r="V18" s="51"/>
      <c r="W18" s="51"/>
      <c r="X18" s="51"/>
      <c r="Y18" s="56"/>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row>
    <row r="19" spans="1:64" s="46" customFormat="1" ht="30" customHeight="1">
      <c r="A19" s="13"/>
      <c r="B19" s="102" t="s">
        <v>27</v>
      </c>
      <c r="C19" s="106" t="s">
        <v>28</v>
      </c>
      <c r="D19" s="64">
        <v>1</v>
      </c>
      <c r="E19" s="65">
        <f ca="1">F19-7</f>
        <v>45440</v>
      </c>
      <c r="F19" s="65">
        <f ca="1">F18+1</f>
        <v>45447</v>
      </c>
      <c r="G19" s="17"/>
      <c r="H19" s="5"/>
      <c r="I19" s="51"/>
      <c r="J19" s="51"/>
      <c r="K19" s="51"/>
      <c r="L19" s="51"/>
      <c r="M19" s="51"/>
      <c r="N19" s="51"/>
      <c r="O19" s="51"/>
      <c r="P19" s="51"/>
      <c r="Q19" s="51"/>
      <c r="R19" s="51"/>
      <c r="S19" s="51"/>
      <c r="T19" s="51"/>
      <c r="U19" s="51"/>
      <c r="V19" s="51"/>
      <c r="W19" s="51"/>
      <c r="X19" s="51"/>
      <c r="Y19" s="56"/>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row>
    <row r="20" spans="1:64" s="46" customFormat="1" ht="30" customHeight="1">
      <c r="B20" s="62" t="s">
        <v>29</v>
      </c>
      <c r="C20" s="63" t="s">
        <v>30</v>
      </c>
      <c r="D20" s="64">
        <v>1</v>
      </c>
      <c r="E20" s="65">
        <f ca="1">F19</f>
        <v>45447</v>
      </c>
      <c r="F20" s="65">
        <f ca="1">E20+2</f>
        <v>45449</v>
      </c>
      <c r="G20" s="17"/>
      <c r="H20" s="5">
        <f t="shared" ca="1" si="5"/>
        <v>3</v>
      </c>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row>
    <row r="21" spans="1:64" s="46" customFormat="1" ht="30" customHeight="1">
      <c r="B21" s="107" t="s">
        <v>31</v>
      </c>
      <c r="C21" s="108" t="s">
        <v>14</v>
      </c>
      <c r="D21" s="109">
        <v>1</v>
      </c>
      <c r="E21" s="110">
        <f ca="1">F21</f>
        <v>45450</v>
      </c>
      <c r="F21" s="110">
        <f ca="1">F20+1</f>
        <v>45450</v>
      </c>
      <c r="G21" s="17"/>
      <c r="H21" s="5"/>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row>
    <row r="22" spans="1:64" s="46" customFormat="1" ht="30" customHeight="1">
      <c r="A22" s="13"/>
      <c r="B22" s="66" t="s">
        <v>32</v>
      </c>
      <c r="C22" s="67"/>
      <c r="D22" s="68"/>
      <c r="E22" s="69"/>
      <c r="F22" s="70"/>
      <c r="G22" s="17"/>
      <c r="H22" s="5" t="str">
        <f t="shared" ca="1" si="5"/>
        <v/>
      </c>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row>
    <row r="23" spans="1:64" s="46" customFormat="1" ht="30" customHeight="1">
      <c r="A23" s="13"/>
      <c r="B23" s="72" t="s">
        <v>33</v>
      </c>
      <c r="C23" s="73" t="s">
        <v>23</v>
      </c>
      <c r="D23" s="74">
        <v>1</v>
      </c>
      <c r="E23" s="75">
        <f ca="1">F20+1</f>
        <v>45450</v>
      </c>
      <c r="F23" s="75">
        <f ca="1">E23+3</f>
        <v>45453</v>
      </c>
      <c r="G23" s="17"/>
      <c r="H23" s="5">
        <f t="shared" ca="1" si="5"/>
        <v>4</v>
      </c>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row>
    <row r="24" spans="1:64" s="46" customFormat="1" ht="30" customHeight="1">
      <c r="A24" s="13"/>
      <c r="B24" s="72" t="s">
        <v>34</v>
      </c>
      <c r="C24" s="73" t="s">
        <v>23</v>
      </c>
      <c r="D24" s="74">
        <v>1</v>
      </c>
      <c r="E24" s="75">
        <f ca="1">F23+1</f>
        <v>45454</v>
      </c>
      <c r="F24" s="75">
        <f ca="1">E24+7</f>
        <v>45461</v>
      </c>
      <c r="G24" s="17"/>
      <c r="H24" s="5">
        <f t="shared" ca="1" si="5"/>
        <v>8</v>
      </c>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row>
    <row r="25" spans="1:64" s="46" customFormat="1" ht="30" customHeight="1">
      <c r="A25" s="13"/>
      <c r="B25" s="103" t="s">
        <v>35</v>
      </c>
      <c r="C25" s="73" t="s">
        <v>36</v>
      </c>
      <c r="D25" s="74">
        <v>1</v>
      </c>
      <c r="E25" s="75">
        <f ca="1">E24+5</f>
        <v>45459</v>
      </c>
      <c r="F25" s="75">
        <f ca="1">E25+11</f>
        <v>45470</v>
      </c>
      <c r="G25" s="17"/>
      <c r="H25" s="5">
        <f t="shared" ca="1" si="5"/>
        <v>12</v>
      </c>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row>
    <row r="26" spans="1:64" s="46" customFormat="1" ht="30" customHeight="1">
      <c r="A26" s="13"/>
      <c r="B26" s="103" t="s">
        <v>37</v>
      </c>
      <c r="C26" s="73" t="s">
        <v>38</v>
      </c>
      <c r="D26" s="74">
        <v>1</v>
      </c>
      <c r="E26" s="75">
        <f ca="1">F26-7</f>
        <v>45461</v>
      </c>
      <c r="F26" s="75">
        <f ca="1">F25-2</f>
        <v>45468</v>
      </c>
      <c r="G26" s="17"/>
      <c r="H26" s="5"/>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row>
    <row r="27" spans="1:64" s="46" customFormat="1" ht="30" customHeight="1">
      <c r="A27" s="13"/>
      <c r="B27" s="103" t="s">
        <v>39</v>
      </c>
      <c r="C27" s="73" t="s">
        <v>40</v>
      </c>
      <c r="D27" s="74">
        <v>1</v>
      </c>
      <c r="E27" s="75">
        <f ca="1">F27-7</f>
        <v>45462</v>
      </c>
      <c r="F27" s="75">
        <f ca="1">F25-1</f>
        <v>45469</v>
      </c>
      <c r="G27" s="17"/>
      <c r="H27" s="5"/>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row>
    <row r="28" spans="1:64" s="46" customFormat="1" ht="30" customHeight="1">
      <c r="A28" s="13"/>
      <c r="B28" s="103" t="s">
        <v>41</v>
      </c>
      <c r="C28" s="73" t="s">
        <v>14</v>
      </c>
      <c r="D28" s="74">
        <v>1</v>
      </c>
      <c r="E28" s="75">
        <f ca="1">F25+1</f>
        <v>45471</v>
      </c>
      <c r="F28" s="75">
        <f ca="1">E28</f>
        <v>45471</v>
      </c>
      <c r="G28" s="17"/>
      <c r="H28" s="5">
        <f t="shared" ca="1" si="5"/>
        <v>1</v>
      </c>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row>
    <row r="29" spans="1:64" s="46" customFormat="1" ht="30" customHeight="1">
      <c r="A29" s="13"/>
      <c r="B29" s="103" t="s">
        <v>42</v>
      </c>
      <c r="C29" s="120" t="s">
        <v>14</v>
      </c>
      <c r="D29" s="74">
        <v>1</v>
      </c>
      <c r="E29" s="75">
        <f ca="1">F29-7</f>
        <v>45468</v>
      </c>
      <c r="F29" s="75">
        <f ca="1">F28+4</f>
        <v>45475</v>
      </c>
      <c r="G29" s="17"/>
      <c r="H29" s="5"/>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row>
    <row r="30" spans="1:64" s="46" customFormat="1" ht="30" customHeight="1">
      <c r="A30" s="13"/>
      <c r="B30" s="72" t="s">
        <v>18</v>
      </c>
      <c r="C30" s="73" t="s">
        <v>30</v>
      </c>
      <c r="D30" s="74">
        <v>1</v>
      </c>
      <c r="E30" s="75">
        <f ca="1">E25+11</f>
        <v>45470</v>
      </c>
      <c r="F30" s="75">
        <f ca="1">E30+14</f>
        <v>45484</v>
      </c>
      <c r="G30" s="17"/>
      <c r="H30" s="5">
        <f t="shared" ca="1" si="5"/>
        <v>15</v>
      </c>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row>
    <row r="31" spans="1:64" s="46" customFormat="1" ht="30" customHeight="1">
      <c r="A31" s="13"/>
      <c r="B31" s="111" t="s">
        <v>43</v>
      </c>
      <c r="C31" s="119" t="s">
        <v>44</v>
      </c>
      <c r="D31" s="112">
        <v>1</v>
      </c>
      <c r="E31" s="113">
        <f ca="1">F31</f>
        <v>45485</v>
      </c>
      <c r="F31" s="113">
        <f ca="1">F30+1</f>
        <v>45485</v>
      </c>
      <c r="G31" s="17"/>
      <c r="H31" s="5"/>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row>
    <row r="32" spans="1:64" s="46" customFormat="1" ht="30" customHeight="1">
      <c r="A32" s="13"/>
      <c r="B32" s="76" t="s">
        <v>45</v>
      </c>
      <c r="C32" s="77"/>
      <c r="D32" s="78"/>
      <c r="E32" s="79"/>
      <c r="F32" s="80"/>
      <c r="G32" s="17"/>
      <c r="H32" s="5" t="str">
        <f t="shared" ca="1" si="5"/>
        <v/>
      </c>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row>
    <row r="33" spans="1:64" s="46" customFormat="1" ht="30" customHeight="1">
      <c r="A33" s="13"/>
      <c r="B33" s="105" t="s">
        <v>46</v>
      </c>
      <c r="C33" s="122" t="s">
        <v>47</v>
      </c>
      <c r="D33" s="84">
        <v>1</v>
      </c>
      <c r="E33" s="85">
        <f ca="1">F30-5</f>
        <v>45479</v>
      </c>
      <c r="F33" s="85">
        <f ca="1">E33+3</f>
        <v>45482</v>
      </c>
      <c r="G33" s="17"/>
      <c r="H33" s="5">
        <f t="shared" ca="1" si="5"/>
        <v>4</v>
      </c>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row>
    <row r="34" spans="1:64" s="46" customFormat="1" ht="30" customHeight="1">
      <c r="A34" s="13"/>
      <c r="B34" s="105" t="s">
        <v>35</v>
      </c>
      <c r="C34" s="83" t="s">
        <v>48</v>
      </c>
      <c r="D34" s="84">
        <v>1</v>
      </c>
      <c r="E34" s="85">
        <v>45402</v>
      </c>
      <c r="F34" s="85">
        <v>45405</v>
      </c>
      <c r="G34" s="17"/>
      <c r="H34" s="5">
        <f t="shared" ca="1" si="5"/>
        <v>4</v>
      </c>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row>
    <row r="35" spans="1:64" s="46" customFormat="1" ht="30" customHeight="1">
      <c r="A35" s="13"/>
      <c r="B35" s="82" t="s">
        <v>49</v>
      </c>
      <c r="C35" s="83" t="s">
        <v>21</v>
      </c>
      <c r="D35" s="84">
        <v>1</v>
      </c>
      <c r="E35" s="85">
        <f>F34+1</f>
        <v>45406</v>
      </c>
      <c r="F35" s="85">
        <f>E35+3</f>
        <v>45409</v>
      </c>
      <c r="G35" s="17"/>
      <c r="H35" s="5">
        <f t="shared" ca="1" si="5"/>
        <v>4</v>
      </c>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row>
    <row r="36" spans="1:64" s="46" customFormat="1" ht="30" customHeight="1">
      <c r="A36" s="13" t="s">
        <v>50</v>
      </c>
      <c r="B36" s="82" t="s">
        <v>50</v>
      </c>
      <c r="C36" s="122" t="s">
        <v>14</v>
      </c>
      <c r="D36" s="84">
        <v>1</v>
      </c>
      <c r="E36" s="85">
        <f>F36-7</f>
        <v>45409</v>
      </c>
      <c r="F36" s="85">
        <f>F35+7</f>
        <v>45416</v>
      </c>
      <c r="G36" s="17"/>
      <c r="H36" s="5"/>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row>
    <row r="37" spans="1:64" s="46" customFormat="1" ht="30" customHeight="1">
      <c r="A37" s="13"/>
      <c r="B37" s="105" t="s">
        <v>51</v>
      </c>
      <c r="C37" s="83" t="s">
        <v>52</v>
      </c>
      <c r="D37" s="84">
        <v>1</v>
      </c>
      <c r="E37" s="85">
        <f>F37-10</f>
        <v>45398</v>
      </c>
      <c r="F37" s="85">
        <v>45408</v>
      </c>
      <c r="G37" s="17"/>
      <c r="H37" s="5"/>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row>
    <row r="38" spans="1:64" s="46" customFormat="1" ht="30" customHeight="1">
      <c r="A38" s="13"/>
      <c r="B38" s="82" t="s">
        <v>53</v>
      </c>
      <c r="C38" s="122" t="s">
        <v>14</v>
      </c>
      <c r="D38" s="84">
        <v>1</v>
      </c>
      <c r="E38" s="85">
        <f>F38-18</f>
        <v>45393</v>
      </c>
      <c r="F38" s="85">
        <v>45411</v>
      </c>
      <c r="G38" s="17"/>
      <c r="H38" s="5">
        <f t="shared" ca="1" si="5"/>
        <v>19</v>
      </c>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row>
    <row r="39" spans="1:64" s="46" customFormat="1" ht="30" customHeight="1">
      <c r="A39" s="13"/>
      <c r="B39" s="114" t="s">
        <v>54</v>
      </c>
      <c r="C39" s="121" t="s">
        <v>44</v>
      </c>
      <c r="D39" s="116">
        <v>1</v>
      </c>
      <c r="E39" s="117">
        <f>F39-14</f>
        <v>45399</v>
      </c>
      <c r="F39" s="117">
        <v>45413</v>
      </c>
      <c r="G39" s="17"/>
      <c r="H39" s="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row>
    <row r="40" spans="1:64" s="46" customFormat="1" ht="30" customHeight="1">
      <c r="A40" s="13"/>
      <c r="B40" s="118" t="s">
        <v>55</v>
      </c>
      <c r="C40" s="115" t="s">
        <v>40</v>
      </c>
      <c r="D40" s="116">
        <v>1</v>
      </c>
      <c r="E40" s="117">
        <f>F40-7</f>
        <v>45408</v>
      </c>
      <c r="F40" s="117">
        <f>F38+4</f>
        <v>45415</v>
      </c>
      <c r="G40" s="17"/>
      <c r="H40" s="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row>
    <row r="41" spans="1:64" s="46" customFormat="1" ht="30" customHeight="1">
      <c r="A41" s="13"/>
      <c r="B41" s="118" t="s">
        <v>56</v>
      </c>
      <c r="C41" s="115" t="s">
        <v>23</v>
      </c>
      <c r="D41" s="116">
        <v>1</v>
      </c>
      <c r="E41" s="117">
        <v>45397</v>
      </c>
      <c r="F41" s="117">
        <v>45415</v>
      </c>
      <c r="G41" s="17"/>
      <c r="H41" s="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row>
    <row r="42" spans="1:64" s="46" customFormat="1" ht="30" customHeight="1">
      <c r="A42" s="13"/>
      <c r="B42" s="156" t="s">
        <v>57</v>
      </c>
      <c r="C42" s="157"/>
      <c r="D42" s="157"/>
      <c r="E42" s="157"/>
      <c r="F42" s="157"/>
      <c r="G42" s="17"/>
      <c r="H42" s="5"/>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row>
    <row r="43" spans="1:64" s="46" customFormat="1" ht="30" customHeight="1">
      <c r="A43" s="13"/>
      <c r="B43" s="123" t="s">
        <v>58</v>
      </c>
      <c r="C43" s="124" t="s">
        <v>44</v>
      </c>
      <c r="D43" s="125">
        <v>1</v>
      </c>
      <c r="E43" s="126">
        <v>45530</v>
      </c>
      <c r="F43" s="133">
        <v>45531</v>
      </c>
      <c r="G43" s="17"/>
      <c r="H43" s="5"/>
      <c r="I43" s="136"/>
      <c r="J43" s="136"/>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row>
    <row r="44" spans="1:64" s="46" customFormat="1" ht="30" customHeight="1">
      <c r="A44" s="13"/>
      <c r="B44" s="123" t="s">
        <v>59</v>
      </c>
      <c r="C44" s="127" t="s">
        <v>60</v>
      </c>
      <c r="D44" s="125">
        <v>1</v>
      </c>
      <c r="E44" s="126">
        <v>45530</v>
      </c>
      <c r="F44" s="133">
        <v>45533</v>
      </c>
      <c r="G44" s="17"/>
      <c r="H44" s="5"/>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row>
    <row r="45" spans="1:64" s="46" customFormat="1" ht="30" customHeight="1">
      <c r="A45" s="13"/>
      <c r="B45" s="123" t="s">
        <v>61</v>
      </c>
      <c r="C45" s="127" t="s">
        <v>23</v>
      </c>
      <c r="D45" s="125">
        <v>1</v>
      </c>
      <c r="E45" s="126">
        <v>45537</v>
      </c>
      <c r="F45" s="133">
        <v>45540</v>
      </c>
      <c r="G45" s="17"/>
      <c r="H45" s="5"/>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row>
    <row r="46" spans="1:64" s="46" customFormat="1" ht="30" customHeight="1">
      <c r="A46" s="13"/>
      <c r="B46" s="123" t="s">
        <v>62</v>
      </c>
      <c r="C46" s="127" t="s">
        <v>63</v>
      </c>
      <c r="D46" s="125">
        <v>1</v>
      </c>
      <c r="E46" s="126">
        <v>45537</v>
      </c>
      <c r="F46" s="133">
        <v>45541</v>
      </c>
      <c r="G46" s="17"/>
      <c r="H46" s="5"/>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row>
    <row r="47" spans="1:64" s="46" customFormat="1" ht="30" customHeight="1">
      <c r="A47" s="13"/>
      <c r="B47" s="123" t="s">
        <v>64</v>
      </c>
      <c r="C47" s="127" t="s">
        <v>65</v>
      </c>
      <c r="D47" s="125">
        <v>1</v>
      </c>
      <c r="E47" s="126">
        <v>45534</v>
      </c>
      <c r="F47" s="133">
        <v>45539</v>
      </c>
      <c r="G47" s="17"/>
      <c r="H47" s="5"/>
      <c r="I47" s="134"/>
      <c r="J47" s="134"/>
      <c r="K47" s="134"/>
      <c r="L47" s="134"/>
      <c r="M47" s="136"/>
      <c r="N47" s="136"/>
      <c r="O47" s="136"/>
      <c r="P47" s="136"/>
      <c r="Q47" s="136"/>
      <c r="R47" s="136"/>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row>
    <row r="48" spans="1:64" s="46" customFormat="1" ht="30" customHeight="1">
      <c r="A48" s="13"/>
      <c r="B48" s="123" t="s">
        <v>66</v>
      </c>
      <c r="C48" s="143" t="s">
        <v>44</v>
      </c>
      <c r="D48" s="125">
        <v>1</v>
      </c>
      <c r="E48" s="126">
        <v>45537</v>
      </c>
      <c r="F48" s="133">
        <v>45548</v>
      </c>
      <c r="G48" s="17"/>
      <c r="H48" s="5"/>
      <c r="I48" s="134"/>
      <c r="J48" s="134"/>
      <c r="K48" s="134"/>
      <c r="L48" s="134"/>
      <c r="M48" s="134"/>
      <c r="N48" s="134"/>
      <c r="O48" s="134"/>
      <c r="P48" s="136"/>
      <c r="Q48" s="136"/>
      <c r="R48" s="136"/>
      <c r="S48" s="136"/>
      <c r="T48" s="136"/>
      <c r="U48" s="136"/>
      <c r="V48" s="136"/>
      <c r="W48" s="136"/>
      <c r="X48" s="136"/>
      <c r="Y48" s="136"/>
      <c r="Z48" s="136"/>
      <c r="AA48" s="136"/>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row>
    <row r="49" spans="1:64" s="46" customFormat="1" ht="30" customHeight="1">
      <c r="A49" s="13"/>
      <c r="B49" s="123" t="s">
        <v>67</v>
      </c>
      <c r="C49" s="128" t="s">
        <v>60</v>
      </c>
      <c r="D49" s="125">
        <v>1</v>
      </c>
      <c r="E49" s="126">
        <v>45539</v>
      </c>
      <c r="F49" s="133">
        <v>45555</v>
      </c>
      <c r="G49" s="17"/>
      <c r="H49" s="5">
        <f t="shared" ca="1" si="5"/>
        <v>17</v>
      </c>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row>
    <row r="50" spans="1:64" s="46" customFormat="1" ht="30" customHeight="1">
      <c r="A50" s="13"/>
      <c r="B50" s="129" t="s">
        <v>68</v>
      </c>
      <c r="C50" s="128" t="s">
        <v>14</v>
      </c>
      <c r="D50" s="125">
        <v>1</v>
      </c>
      <c r="E50" s="126">
        <v>45555</v>
      </c>
      <c r="F50" s="133">
        <v>45558</v>
      </c>
      <c r="G50" s="17"/>
      <c r="H50" s="5"/>
      <c r="I50" s="135"/>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row>
    <row r="51" spans="1:64" s="46" customFormat="1" ht="30" customHeight="1">
      <c r="A51" s="13"/>
      <c r="B51" s="129" t="s">
        <v>69</v>
      </c>
      <c r="C51" s="128" t="s">
        <v>14</v>
      </c>
      <c r="D51" s="125">
        <v>1</v>
      </c>
      <c r="E51" s="126">
        <v>45558</v>
      </c>
      <c r="F51" s="133" t="s">
        <v>70</v>
      </c>
      <c r="G51" s="17"/>
      <c r="H51" s="5"/>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row>
    <row r="52" spans="1:64" s="46" customFormat="1" ht="30" customHeight="1">
      <c r="A52" s="13"/>
      <c r="B52" s="129" t="s">
        <v>71</v>
      </c>
      <c r="C52" s="128" t="s">
        <v>14</v>
      </c>
      <c r="D52" s="125">
        <v>1</v>
      </c>
      <c r="E52" s="126">
        <v>45561</v>
      </c>
      <c r="F52" s="133">
        <v>45561</v>
      </c>
      <c r="G52" s="17"/>
      <c r="H52" s="5"/>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row>
    <row r="53" spans="1:64" s="46" customFormat="1" ht="30" customHeight="1">
      <c r="A53" s="13"/>
      <c r="B53" s="129" t="s">
        <v>72</v>
      </c>
      <c r="C53" s="128" t="s">
        <v>44</v>
      </c>
      <c r="D53" s="125">
        <v>1</v>
      </c>
      <c r="E53" s="126">
        <v>45560</v>
      </c>
      <c r="F53" s="133">
        <v>45561</v>
      </c>
      <c r="G53" s="17"/>
      <c r="H53" s="5"/>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row>
    <row r="54" spans="1:64" s="46" customFormat="1" ht="30" customHeight="1">
      <c r="A54" s="13"/>
      <c r="B54" s="141" t="s">
        <v>73</v>
      </c>
      <c r="C54" s="142"/>
      <c r="D54" s="151"/>
      <c r="E54" s="142"/>
      <c r="F54" s="142"/>
      <c r="G54" s="17"/>
      <c r="H54" s="5"/>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row>
    <row r="55" spans="1:64" s="46" customFormat="1" ht="30" customHeight="1">
      <c r="A55" s="13"/>
      <c r="B55" s="144" t="s">
        <v>74</v>
      </c>
      <c r="C55" s="147" t="s">
        <v>14</v>
      </c>
      <c r="D55" s="150">
        <v>1</v>
      </c>
      <c r="E55" s="130">
        <v>45565</v>
      </c>
      <c r="F55" s="130">
        <v>45580</v>
      </c>
      <c r="G55" s="17"/>
      <c r="H55" s="5"/>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row>
    <row r="56" spans="1:64" s="46" customFormat="1" ht="30" customHeight="1">
      <c r="A56" s="13"/>
      <c r="B56" s="144" t="s">
        <v>75</v>
      </c>
      <c r="C56" s="147" t="s">
        <v>76</v>
      </c>
      <c r="D56" s="150">
        <v>1</v>
      </c>
      <c r="E56" s="130">
        <v>45565</v>
      </c>
      <c r="F56" s="130">
        <v>45573</v>
      </c>
      <c r="G56" s="17"/>
      <c r="H56" s="5"/>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row>
    <row r="57" spans="1:64" s="46" customFormat="1" ht="30" customHeight="1">
      <c r="A57" s="13"/>
      <c r="B57" s="144" t="s">
        <v>77</v>
      </c>
      <c r="C57" s="147" t="s">
        <v>14</v>
      </c>
      <c r="D57" s="150">
        <v>1</v>
      </c>
      <c r="E57" s="130">
        <v>45586</v>
      </c>
      <c r="F57" s="130">
        <v>45588</v>
      </c>
      <c r="G57" s="17"/>
      <c r="H57" s="5"/>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row>
    <row r="58" spans="1:64" s="46" customFormat="1" ht="30" customHeight="1">
      <c r="A58" s="13"/>
      <c r="B58" s="144" t="s">
        <v>78</v>
      </c>
      <c r="C58" s="147" t="s">
        <v>21</v>
      </c>
      <c r="D58" s="150">
        <v>1</v>
      </c>
      <c r="E58" s="130">
        <v>45579</v>
      </c>
      <c r="F58" s="130">
        <v>45600</v>
      </c>
      <c r="G58" s="17"/>
      <c r="H58" s="5"/>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row>
    <row r="59" spans="1:64" s="46" customFormat="1" ht="30" customHeight="1">
      <c r="A59" s="13"/>
      <c r="B59" s="144" t="s">
        <v>79</v>
      </c>
      <c r="C59" s="147" t="s">
        <v>14</v>
      </c>
      <c r="D59" s="150">
        <v>1</v>
      </c>
      <c r="E59" s="130">
        <v>45580</v>
      </c>
      <c r="F59" s="130">
        <v>45593</v>
      </c>
      <c r="G59" s="17"/>
      <c r="H59" s="5"/>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row>
    <row r="60" spans="1:64" s="46" customFormat="1" ht="30" customHeight="1">
      <c r="A60" s="13"/>
      <c r="B60" s="144" t="s">
        <v>80</v>
      </c>
      <c r="C60" s="147" t="s">
        <v>21</v>
      </c>
      <c r="D60" s="150">
        <v>1</v>
      </c>
      <c r="E60" s="130">
        <v>45568</v>
      </c>
      <c r="F60" s="130">
        <v>45572</v>
      </c>
      <c r="G60" s="17"/>
      <c r="H60" s="5"/>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row>
    <row r="61" spans="1:64" s="46" customFormat="1" ht="30" customHeight="1">
      <c r="A61" s="13"/>
      <c r="B61" s="144" t="s">
        <v>81</v>
      </c>
      <c r="C61" s="147" t="s">
        <v>23</v>
      </c>
      <c r="D61" s="150">
        <v>1</v>
      </c>
      <c r="E61" s="130">
        <v>45567</v>
      </c>
      <c r="F61" s="130">
        <v>45580</v>
      </c>
      <c r="G61" s="17"/>
      <c r="H61" s="5"/>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c r="AY61" s="134"/>
      <c r="AZ61" s="134"/>
      <c r="BA61" s="134"/>
      <c r="BB61" s="134"/>
      <c r="BC61" s="134"/>
      <c r="BD61" s="134"/>
      <c r="BE61" s="134"/>
      <c r="BF61" s="134"/>
      <c r="BG61" s="134"/>
      <c r="BH61" s="134"/>
      <c r="BI61" s="134"/>
      <c r="BJ61" s="134"/>
      <c r="BK61" s="134"/>
      <c r="BL61" s="134"/>
    </row>
    <row r="62" spans="1:64" s="46" customFormat="1" ht="30" customHeight="1">
      <c r="A62" s="13"/>
      <c r="B62" s="144" t="s">
        <v>82</v>
      </c>
      <c r="C62" s="147" t="s">
        <v>23</v>
      </c>
      <c r="D62" s="150">
        <v>1</v>
      </c>
      <c r="E62" s="130">
        <v>45566</v>
      </c>
      <c r="F62" s="130">
        <v>45578</v>
      </c>
      <c r="G62" s="17"/>
      <c r="H62" s="5"/>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row>
    <row r="63" spans="1:64" s="46" customFormat="1" ht="30" customHeight="1">
      <c r="A63" s="13"/>
      <c r="B63" s="144" t="s">
        <v>83</v>
      </c>
      <c r="C63" s="147" t="s">
        <v>65</v>
      </c>
      <c r="D63" s="150">
        <v>1</v>
      </c>
      <c r="E63" s="130">
        <v>45566</v>
      </c>
      <c r="F63" s="130">
        <v>45576</v>
      </c>
      <c r="G63" s="17"/>
      <c r="H63" s="5"/>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row>
    <row r="64" spans="1:64" s="46" customFormat="1" ht="30" customHeight="1">
      <c r="A64" s="13"/>
      <c r="B64" s="144" t="s">
        <v>84</v>
      </c>
      <c r="C64" s="147" t="s">
        <v>85</v>
      </c>
      <c r="D64" s="150">
        <v>1</v>
      </c>
      <c r="E64" s="130">
        <v>45572</v>
      </c>
      <c r="F64" s="130">
        <v>45578</v>
      </c>
      <c r="G64" s="17"/>
      <c r="H64" s="5"/>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4"/>
      <c r="BC64" s="134"/>
      <c r="BD64" s="134"/>
      <c r="BE64" s="134"/>
      <c r="BF64" s="134"/>
      <c r="BG64" s="134"/>
      <c r="BH64" s="134"/>
      <c r="BI64" s="134"/>
      <c r="BJ64" s="134"/>
      <c r="BK64" s="134"/>
      <c r="BL64" s="134"/>
    </row>
    <row r="65" spans="1:64" s="46" customFormat="1" ht="30" customHeight="1">
      <c r="A65" s="13"/>
      <c r="B65" s="144" t="s">
        <v>86</v>
      </c>
      <c r="C65" s="147" t="s">
        <v>30</v>
      </c>
      <c r="D65" s="150">
        <v>1</v>
      </c>
      <c r="E65" s="130">
        <v>45582</v>
      </c>
      <c r="F65" s="130">
        <v>45589</v>
      </c>
      <c r="G65" s="17"/>
      <c r="H65" s="5"/>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4"/>
      <c r="BH65" s="134"/>
      <c r="BI65" s="134"/>
      <c r="BJ65" s="134"/>
      <c r="BK65" s="134"/>
      <c r="BL65" s="134"/>
    </row>
    <row r="66" spans="1:64" s="46" customFormat="1" ht="30" customHeight="1">
      <c r="A66" s="13"/>
      <c r="B66" s="144" t="s">
        <v>87</v>
      </c>
      <c r="C66" s="147" t="s">
        <v>30</v>
      </c>
      <c r="D66" s="150">
        <v>1</v>
      </c>
      <c r="E66" s="130">
        <v>45566</v>
      </c>
      <c r="F66" s="130">
        <v>45617</v>
      </c>
      <c r="G66" s="17"/>
      <c r="H66" s="5"/>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row>
    <row r="67" spans="1:64" s="46" customFormat="1" ht="30" customHeight="1">
      <c r="A67" s="13"/>
      <c r="B67" s="144" t="s">
        <v>88</v>
      </c>
      <c r="C67" s="147" t="s">
        <v>44</v>
      </c>
      <c r="D67" s="150">
        <v>1</v>
      </c>
      <c r="E67" s="130">
        <v>45581</v>
      </c>
      <c r="F67" s="130">
        <v>45583</v>
      </c>
      <c r="G67" s="17"/>
      <c r="H67" s="5"/>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row>
    <row r="68" spans="1:64" s="46" customFormat="1" ht="30" customHeight="1">
      <c r="A68" s="13"/>
      <c r="B68" s="145" t="s">
        <v>89</v>
      </c>
      <c r="C68" s="148"/>
      <c r="D68" s="152"/>
      <c r="E68" s="137"/>
      <c r="F68" s="138"/>
      <c r="G68" s="17"/>
      <c r="H68" s="5"/>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134"/>
      <c r="BK68" s="134"/>
      <c r="BL68" s="134"/>
    </row>
    <row r="69" spans="1:64" s="46" customFormat="1" ht="30" customHeight="1">
      <c r="A69" s="13"/>
      <c r="B69" s="146" t="s">
        <v>90</v>
      </c>
      <c r="C69" s="149" t="s">
        <v>60</v>
      </c>
      <c r="D69" s="153">
        <v>1</v>
      </c>
      <c r="E69" s="131">
        <v>45583</v>
      </c>
      <c r="F69" s="131">
        <v>45603</v>
      </c>
      <c r="G69" s="17"/>
      <c r="H69" s="5"/>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4"/>
      <c r="BK69" s="134"/>
      <c r="BL69" s="134"/>
    </row>
    <row r="70" spans="1:64" s="46" customFormat="1" ht="30" customHeight="1">
      <c r="A70" s="13"/>
      <c r="B70" s="146" t="s">
        <v>91</v>
      </c>
      <c r="C70" s="149" t="s">
        <v>92</v>
      </c>
      <c r="D70" s="153">
        <v>1</v>
      </c>
      <c r="E70" s="131">
        <v>45583</v>
      </c>
      <c r="F70" s="131">
        <v>45597</v>
      </c>
      <c r="G70" s="17"/>
      <c r="H70" s="5"/>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9"/>
      <c r="AP70" s="139"/>
      <c r="AQ70" s="139"/>
      <c r="AR70" s="139"/>
      <c r="AS70" s="139"/>
      <c r="AT70" s="139"/>
      <c r="AU70" s="139"/>
      <c r="AV70" s="139"/>
      <c r="AW70" s="139"/>
      <c r="AX70" s="139"/>
      <c r="AY70" s="139"/>
      <c r="AZ70" s="139"/>
      <c r="BA70" s="139"/>
      <c r="BB70" s="139"/>
      <c r="BC70" s="139"/>
      <c r="BD70" s="134"/>
      <c r="BE70" s="134"/>
      <c r="BF70" s="134"/>
      <c r="BG70" s="134"/>
      <c r="BH70" s="134"/>
      <c r="BI70" s="134"/>
      <c r="BJ70" s="134"/>
      <c r="BK70" s="134"/>
      <c r="BL70" s="134"/>
    </row>
    <row r="71" spans="1:64" s="46" customFormat="1" ht="30" customHeight="1">
      <c r="A71" s="13"/>
      <c r="B71" s="146" t="s">
        <v>93</v>
      </c>
      <c r="C71" s="149" t="s">
        <v>60</v>
      </c>
      <c r="D71" s="153">
        <v>1</v>
      </c>
      <c r="E71" s="131">
        <v>45586</v>
      </c>
      <c r="F71" s="131">
        <v>45596</v>
      </c>
      <c r="G71" s="17"/>
      <c r="H71" s="5"/>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9"/>
      <c r="AS71" s="139"/>
      <c r="AT71" s="139"/>
      <c r="AU71" s="139"/>
      <c r="AV71" s="139"/>
      <c r="AW71" s="139"/>
      <c r="AX71" s="139"/>
      <c r="AY71" s="139"/>
      <c r="AZ71" s="139"/>
      <c r="BA71" s="139"/>
      <c r="BB71" s="139"/>
      <c r="BC71" s="134"/>
      <c r="BD71" s="134"/>
      <c r="BE71" s="134"/>
      <c r="BF71" s="134"/>
      <c r="BG71" s="134"/>
      <c r="BH71" s="134"/>
      <c r="BI71" s="134"/>
      <c r="BJ71" s="134"/>
      <c r="BK71" s="134"/>
      <c r="BL71" s="134"/>
    </row>
    <row r="72" spans="1:64" s="46" customFormat="1" ht="30" customHeight="1">
      <c r="A72" s="13"/>
      <c r="B72" s="146" t="s">
        <v>94</v>
      </c>
      <c r="C72" s="149" t="s">
        <v>65</v>
      </c>
      <c r="D72" s="153">
        <v>1</v>
      </c>
      <c r="E72" s="131">
        <v>45587</v>
      </c>
      <c r="F72" s="131">
        <v>45587</v>
      </c>
      <c r="G72" s="17"/>
      <c r="H72" s="5"/>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9"/>
      <c r="AT72" s="134"/>
      <c r="AU72" s="134"/>
      <c r="AV72" s="134"/>
      <c r="AW72" s="134"/>
      <c r="AX72" s="134"/>
      <c r="AY72" s="134"/>
      <c r="AZ72" s="134"/>
      <c r="BA72" s="134"/>
      <c r="BB72" s="134"/>
      <c r="BC72" s="134"/>
      <c r="BD72" s="134"/>
      <c r="BE72" s="134"/>
      <c r="BF72" s="134"/>
      <c r="BG72" s="134"/>
      <c r="BH72" s="134"/>
      <c r="BI72" s="134"/>
      <c r="BJ72" s="134"/>
      <c r="BK72" s="134"/>
      <c r="BL72" s="134"/>
    </row>
    <row r="73" spans="1:64" s="46" customFormat="1" ht="30" customHeight="1">
      <c r="A73" s="13"/>
      <c r="B73" s="146" t="s">
        <v>95</v>
      </c>
      <c r="C73" s="149" t="s">
        <v>30</v>
      </c>
      <c r="D73" s="153">
        <v>1</v>
      </c>
      <c r="E73" s="131">
        <v>45584</v>
      </c>
      <c r="F73" s="131">
        <v>45598</v>
      </c>
      <c r="G73" s="17"/>
      <c r="H73" s="5"/>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9"/>
      <c r="AQ73" s="139"/>
      <c r="AR73" s="139"/>
      <c r="AS73" s="139"/>
      <c r="AT73" s="139"/>
      <c r="AU73" s="139"/>
      <c r="AV73" s="139"/>
      <c r="AW73" s="139"/>
      <c r="AX73" s="139"/>
      <c r="AY73" s="139"/>
      <c r="AZ73" s="139"/>
      <c r="BA73" s="139"/>
      <c r="BB73" s="139"/>
      <c r="BC73" s="139"/>
      <c r="BD73" s="139"/>
      <c r="BE73" s="134"/>
      <c r="BF73" s="134"/>
      <c r="BG73" s="134"/>
      <c r="BH73" s="134"/>
      <c r="BI73" s="134"/>
      <c r="BJ73" s="134"/>
      <c r="BK73" s="134"/>
      <c r="BL73" s="134"/>
    </row>
    <row r="74" spans="1:64" s="46" customFormat="1" ht="30" customHeight="1">
      <c r="A74" s="13"/>
      <c r="B74" s="146" t="s">
        <v>96</v>
      </c>
      <c r="C74" s="149" t="s">
        <v>85</v>
      </c>
      <c r="D74" s="153">
        <v>1</v>
      </c>
      <c r="E74" s="131">
        <v>45597</v>
      </c>
      <c r="F74" s="131">
        <v>45631</v>
      </c>
      <c r="G74" s="17"/>
      <c r="H74" s="5"/>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4"/>
      <c r="BA74" s="134"/>
      <c r="BB74" s="134"/>
      <c r="BC74" s="139"/>
      <c r="BD74" s="139"/>
      <c r="BE74" s="139"/>
      <c r="BF74" s="139"/>
      <c r="BG74" s="139"/>
      <c r="BH74" s="139"/>
      <c r="BI74" s="139"/>
      <c r="BJ74" s="139"/>
      <c r="BK74" s="139"/>
      <c r="BL74" s="139"/>
    </row>
    <row r="75" spans="1:64" s="46" customFormat="1" ht="30" customHeight="1">
      <c r="A75" s="13"/>
      <c r="B75" s="146" t="s">
        <v>97</v>
      </c>
      <c r="C75" s="149" t="s">
        <v>23</v>
      </c>
      <c r="D75" s="153">
        <v>1</v>
      </c>
      <c r="E75" s="131">
        <v>45590</v>
      </c>
      <c r="F75" s="131">
        <v>45603</v>
      </c>
      <c r="G75" s="17"/>
      <c r="H75" s="5"/>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9"/>
      <c r="AW75" s="139"/>
      <c r="AX75" s="139"/>
      <c r="AY75" s="139"/>
      <c r="AZ75" s="139"/>
      <c r="BA75" s="139"/>
      <c r="BB75" s="139"/>
      <c r="BC75" s="139"/>
      <c r="BD75" s="139"/>
      <c r="BE75" s="139"/>
      <c r="BF75" s="139"/>
      <c r="BG75" s="139"/>
      <c r="BH75" s="139"/>
      <c r="BI75" s="139"/>
      <c r="BJ75" s="134"/>
      <c r="BK75" s="134"/>
      <c r="BL75" s="134"/>
    </row>
    <row r="76" spans="1:64" s="46" customFormat="1" ht="30" customHeight="1">
      <c r="A76" s="13"/>
      <c r="B76" s="146" t="s">
        <v>98</v>
      </c>
      <c r="C76" s="149" t="s">
        <v>14</v>
      </c>
      <c r="D76" s="153">
        <v>1</v>
      </c>
      <c r="E76" s="131">
        <v>45586</v>
      </c>
      <c r="F76" s="131">
        <v>45629</v>
      </c>
      <c r="G76" s="17"/>
      <c r="H76" s="5"/>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9"/>
      <c r="AS76" s="139"/>
      <c r="AT76" s="139"/>
      <c r="AU76" s="139"/>
      <c r="AV76" s="139"/>
      <c r="AW76" s="139"/>
      <c r="AX76" s="139"/>
      <c r="AY76" s="139"/>
      <c r="AZ76" s="139"/>
      <c r="BA76" s="139"/>
      <c r="BB76" s="139"/>
      <c r="BC76" s="139"/>
      <c r="BD76" s="139"/>
      <c r="BE76" s="139"/>
      <c r="BF76" s="139"/>
      <c r="BG76" s="139"/>
      <c r="BH76" s="139"/>
      <c r="BI76" s="139"/>
      <c r="BJ76" s="139"/>
      <c r="BK76" s="139"/>
      <c r="BL76" s="139"/>
    </row>
    <row r="77" spans="1:64" s="46" customFormat="1" ht="30" customHeight="1">
      <c r="A77" s="13"/>
      <c r="B77" s="146" t="s">
        <v>43</v>
      </c>
      <c r="C77" s="149" t="s">
        <v>44</v>
      </c>
      <c r="D77" s="153">
        <v>1</v>
      </c>
      <c r="E77" s="131">
        <v>45610</v>
      </c>
      <c r="F77" s="131">
        <v>45611</v>
      </c>
      <c r="G77" s="17"/>
      <c r="H77" s="5"/>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c r="BJ77" s="134"/>
      <c r="BK77" s="134"/>
      <c r="BL77" s="134"/>
    </row>
    <row r="78" spans="1:64" s="46" customFormat="1" ht="30" customHeight="1">
      <c r="A78" s="13"/>
      <c r="B78" s="146" t="s">
        <v>99</v>
      </c>
      <c r="C78" s="149" t="s">
        <v>76</v>
      </c>
      <c r="D78" s="153">
        <v>0.85</v>
      </c>
      <c r="E78" s="131">
        <v>45621</v>
      </c>
      <c r="F78" s="131">
        <v>45630</v>
      </c>
      <c r="G78" s="17"/>
      <c r="H78" s="5"/>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row>
    <row r="79" spans="1:64" s="46" customFormat="1" ht="30" customHeight="1">
      <c r="A79" s="13"/>
      <c r="B79" s="173" t="s">
        <v>100</v>
      </c>
      <c r="C79" s="173"/>
      <c r="D79" s="173"/>
      <c r="E79" s="173"/>
      <c r="F79" s="173"/>
      <c r="G79" s="17"/>
      <c r="H79" s="5"/>
    </row>
    <row r="80" spans="1:64" s="46" customFormat="1" ht="30" customHeight="1">
      <c r="A80" s="13"/>
      <c r="B80" s="154" t="s">
        <v>96</v>
      </c>
      <c r="C80" s="154" t="s">
        <v>60</v>
      </c>
      <c r="D80" s="154">
        <v>80</v>
      </c>
      <c r="E80" s="155"/>
      <c r="F80" s="155"/>
      <c r="G80" s="17"/>
      <c r="H80" s="5"/>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c r="BI80" s="134"/>
      <c r="BJ80" s="134"/>
      <c r="BK80" s="134"/>
      <c r="BL80" s="134"/>
    </row>
    <row r="81" spans="1:64" s="46" customFormat="1" ht="30" customHeight="1">
      <c r="A81" s="13"/>
      <c r="B81" s="154" t="s">
        <v>101</v>
      </c>
      <c r="C81" s="154" t="s">
        <v>60</v>
      </c>
      <c r="D81" s="154"/>
      <c r="E81" s="155"/>
      <c r="F81" s="155"/>
      <c r="G81" s="17"/>
      <c r="H81" s="5"/>
    </row>
    <row r="82" spans="1:64" s="46" customFormat="1" ht="30" customHeight="1">
      <c r="A82" s="13"/>
      <c r="B82" s="154" t="s">
        <v>102</v>
      </c>
      <c r="C82" s="154" t="s">
        <v>60</v>
      </c>
      <c r="D82" s="154"/>
      <c r="E82" s="155"/>
      <c r="F82" s="155"/>
      <c r="G82" s="17"/>
      <c r="H82" s="5"/>
    </row>
    <row r="83" spans="1:64" s="46" customFormat="1" ht="30" customHeight="1">
      <c r="A83" s="13"/>
      <c r="B83" s="154"/>
      <c r="C83" s="154"/>
      <c r="D83" s="154"/>
      <c r="E83" s="155"/>
      <c r="F83" s="155"/>
      <c r="G83" s="17"/>
      <c r="H83" s="5"/>
    </row>
    <row r="84" spans="1:64" s="46" customFormat="1" ht="30" customHeight="1">
      <c r="A84" s="13"/>
      <c r="B84" s="154"/>
      <c r="C84" s="154"/>
      <c r="D84" s="154"/>
      <c r="E84" s="155"/>
      <c r="F84" s="155"/>
      <c r="G84" s="17"/>
      <c r="H84" s="5"/>
    </row>
    <row r="85" spans="1:64" s="46" customFormat="1" ht="30" customHeight="1">
      <c r="A85" s="13"/>
      <c r="B85" s="132"/>
      <c r="C85" s="132"/>
      <c r="D85" s="132"/>
      <c r="E85" s="155"/>
      <c r="F85" s="155"/>
      <c r="G85" s="17"/>
      <c r="H85" s="5"/>
    </row>
    <row r="86" spans="1:64" s="46" customFormat="1" ht="30" customHeight="1">
      <c r="A86" s="14"/>
      <c r="B86" s="86" t="s">
        <v>103</v>
      </c>
      <c r="C86" s="87"/>
      <c r="D86" s="88"/>
      <c r="E86" s="89"/>
      <c r="F86" s="90"/>
      <c r="G86" s="17"/>
      <c r="H86" s="6" t="str">
        <f t="shared" ca="1" si="5"/>
        <v/>
      </c>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c r="BL86" s="91"/>
    </row>
    <row r="87" spans="1:64" ht="30" customHeight="1">
      <c r="G87" s="3"/>
    </row>
    <row r="88" spans="1:64" ht="30" customHeight="1">
      <c r="C88" s="16"/>
      <c r="F88" s="15"/>
    </row>
    <row r="89" spans="1:64" ht="30" customHeight="1">
      <c r="C89" s="4"/>
    </row>
  </sheetData>
  <mergeCells count="20">
    <mergeCell ref="Q2:Z2"/>
    <mergeCell ref="Q1:Z1"/>
    <mergeCell ref="I1:O1"/>
    <mergeCell ref="I2:O2"/>
    <mergeCell ref="BF4:BL4"/>
    <mergeCell ref="I4:O4"/>
    <mergeCell ref="P4:V4"/>
    <mergeCell ref="W4:AC4"/>
    <mergeCell ref="AD4:AJ4"/>
    <mergeCell ref="AK4:AQ4"/>
    <mergeCell ref="AR4:AX4"/>
    <mergeCell ref="AY4:BE4"/>
    <mergeCell ref="B42:F42"/>
    <mergeCell ref="B79:F79"/>
    <mergeCell ref="A5:A6"/>
    <mergeCell ref="B5:B6"/>
    <mergeCell ref="C5:C6"/>
    <mergeCell ref="D5:D6"/>
    <mergeCell ref="E5:E6"/>
    <mergeCell ref="F5:F6"/>
  </mergeCells>
  <conditionalFormatting sqref="D7:D41 D86 D43:D78">
    <cfRule type="dataBar" priority="38">
      <dataBar>
        <cfvo type="num" val="0"/>
        <cfvo type="num" val="1"/>
        <color theme="0"/>
      </dataBar>
      <extLst>
        <ext xmlns:x14="http://schemas.microsoft.com/office/spreadsheetml/2009/9/main" uri="{B025F937-C7B1-47D3-B67F-A62EFF666E3E}">
          <x14:id>{B0389232-4C98-4A03-AD0E-39F63BAD1F53}</x14:id>
        </ext>
      </extLst>
    </cfRule>
  </conditionalFormatting>
  <conditionalFormatting sqref="I9:BL13">
    <cfRule type="expression" dxfId="17" priority="21">
      <formula>AND(task_start&lt;=I$5,ROUNDDOWN((task_end-task_start+1)*task_progress,0)+task_start-1&gt;=I$5)</formula>
    </cfRule>
    <cfRule type="expression" dxfId="16" priority="22" stopIfTrue="1">
      <formula>AND(task_end&gt;=I$5,task_start&lt;J$5)</formula>
    </cfRule>
  </conditionalFormatting>
  <conditionalFormatting sqref="I15:BL21">
    <cfRule type="expression" dxfId="15" priority="19">
      <formula>AND(task_start&lt;=I$5,ROUNDDOWN((task_end-task_start+1)*task_progress,0)+task_start-1&gt;=I$5)</formula>
    </cfRule>
    <cfRule type="expression" dxfId="14" priority="20" stopIfTrue="1">
      <formula>AND(task_end&gt;=I$5,task_start&lt;J$5)</formula>
    </cfRule>
  </conditionalFormatting>
  <conditionalFormatting sqref="I23:BL31">
    <cfRule type="expression" dxfId="13" priority="17">
      <formula>AND(task_start&lt;=I$5,ROUNDDOWN((task_end-task_start+1)*task_progress,0)+task_start-1&gt;=I$5)</formula>
    </cfRule>
    <cfRule type="expression" dxfId="12" priority="18" stopIfTrue="1">
      <formula>AND(task_end&gt;=I$5,task_start&lt;J$5)</formula>
    </cfRule>
  </conditionalFormatting>
  <conditionalFormatting sqref="I42:BL53">
    <cfRule type="expression" dxfId="11" priority="52">
      <formula>AND(task_end&gt;=I$5,task_start&lt;J$5)</formula>
    </cfRule>
  </conditionalFormatting>
  <conditionalFormatting sqref="I42:BL53">
    <cfRule type="expression" dxfId="10" priority="16">
      <formula>AND(TODAY()&gt;=I$5, TODAY()&lt;J$5)</formula>
    </cfRule>
  </conditionalFormatting>
  <conditionalFormatting sqref="I42:BL53">
    <cfRule type="expression" dxfId="9" priority="51">
      <formula>AND(task_start&lt;=I$5,ROUNDDOWN((task_end-task_start+1)*task_progress,0)+task_start-1&gt;=I$5)</formula>
    </cfRule>
  </conditionalFormatting>
  <conditionalFormatting sqref="I54:BL67">
    <cfRule type="expression" dxfId="8" priority="12">
      <formula>AND(task_start&lt;=I$5,ROUNDDOWN((task_end-task_start+1)*task_progress,0)+task_start-1&gt;=I$5)</formula>
    </cfRule>
  </conditionalFormatting>
  <conditionalFormatting sqref="I54:BL67">
    <cfRule type="expression" dxfId="7" priority="11" stopIfTrue="1">
      <formula>AND(task_end&gt;=I$5,task_start&lt;J$5)</formula>
    </cfRule>
  </conditionalFormatting>
  <conditionalFormatting sqref="I80:BL80">
    <cfRule type="expression" dxfId="6" priority="8" stopIfTrue="1">
      <formula>AND(task_end&gt;=I$5,task_start&lt;J$5)</formula>
    </cfRule>
  </conditionalFormatting>
  <conditionalFormatting sqref="I80:BL80">
    <cfRule type="expression" dxfId="5" priority="5">
      <formula>AND(TODAY()&gt;=I$5, TODAY()&lt;J$5)</formula>
    </cfRule>
    <cfRule type="expression" dxfId="4" priority="6">
      <formula>AND(TODAY()&gt;=I$5, TODAY()&lt;J$5)</formula>
    </cfRule>
    <cfRule type="expression" dxfId="3" priority="3">
      <formula>AND(TODAY()&gt;=I$5, TODAY()&lt;J$5)</formula>
    </cfRule>
  </conditionalFormatting>
  <conditionalFormatting sqref="I80:BL80">
    <cfRule type="expression" dxfId="2" priority="7">
      <formula>AND(task_start&lt;=I$5,ROUNDDOWN((task_end-task_start+1)*task_progress,0)+task_start-1&gt;=I$5)</formula>
    </cfRule>
  </conditionalFormatting>
  <conditionalFormatting sqref="I42:BL53">
    <cfRule type="expression" dxfId="1" priority="9">
      <formula>AND(TODAY()&gt;=I$5, TODAY()&lt;J$5)</formula>
    </cfRule>
  </conditionalFormatting>
  <conditionalFormatting sqref="I77:BL77">
    <cfRule type="expression" dxfId="0" priority="1">
      <formula>$E77&lt; _xludf.AND =$F77</formula>
    </cfRule>
  </conditionalFormatting>
  <dataValidations count="13">
    <dataValidation type="whole" operator="greaterThanOrEqual" allowBlank="1" showInputMessage="1" promptTitle="Display Week" prompt="Changing this number will scroll the Gantt Chart view." sqref="Q2" xr:uid="{00000000-0002-0000-0000-000000000000}">
      <formula1>1</formula1>
    </dataValidation>
    <dataValidation allowBlank="1" showInputMessage="1" showErrorMessage="1" prompt="Create a Project Schedule in this worksheet._x000a_Enter title of this project in cell B1. _x000a_Information on how to use this worksheet, including instructions for screen readers and the author of this workbook, is in the About worksheet._x000a_" sqref="A1" xr:uid="{D005F8F4-EA16-4627-8A05-1997BE425B88}"/>
    <dataValidation allowBlank="1" showInputMessage="1" showErrorMessage="1" prompt="Enter Company name in cel B2." sqref="A2" xr:uid="{75F274B0-5B30-4CC0-A53C-C012C0845179}"/>
    <dataValidation allowBlank="1" showInputMessage="1" showErrorMessage="1" prompt="Enter the name of the Project Lead in cell C3. Enter the Project Start date in cell Q1. Project Start: label is in cell I1." sqref="A3" xr:uid="{EEA7C783-457F-401F-98B9-9035587B9210}"/>
    <dataValidation allowBlank="1" showInputMessage="1" showErrorMessage="1" prompt="The Display week in cell Q2 is the starting week to display in the project schedule in cell I4. The project start date is Week 1. To change the display week, enter a new week number in cell Q2._x000a__x000a_Start date for each week is auto calculated starting in I4." sqref="A4" xr:uid="{43382715-6BC7-4B19-A31B-4B13A11ED166}"/>
    <dataValidation allowBlank="1" showInputMessage="1" showErrorMessage="1" prompt="Cells I5 through BL5 contain the day number for the week represented in the cell block above each date and are auto calculated._x000a__x000a_Today's date is outlined from today's date in row 5 through the entire date column to the end of the project schedule." sqref="A5:A6" xr:uid="{7A3789A6-A3FB-43B6-A4F7-8C0AC564F67E}"/>
    <dataValidation allowBlank="1" showInputMessage="1" showErrorMessage="1" prompt="Cell B8 contains the Phase 1 sample title. Enter a new title in cell B8._x000a_To delete the phase and work only from tasks, simply delete this row." sqref="A8" xr:uid="{CEC78982-AFA8-419E-B0A2-676B709E5100}"/>
    <dataValidation allowBlank="1" showInputMessage="1" showErrorMessage="1" prompt="B9 contains the task name.  C9 is the assignee.  D9 is a progress bar that shades based on the number entered into the cell.  _x000a__x000a_E9 contains the start date and F9 contains the end date._x000a__x000a_The Gantt chart will fill in starting in cell I9 based on task dates." sqref="A9" xr:uid="{D870A2F6-6B07-4F5A-A81D-4BCCFADF8796}"/>
    <dataValidation allowBlank="1" showInputMessage="1" showErrorMessage="1" prompt="Rows 10 through 13 repeat the pattern from row 9. _x000a__x000a_Repeat the instructions from cell A9 for all task rows in this worksheet. _x000a__x000a_Continue entering tasks in cells A10 through A13 or go to cell A14 to learn more." sqref="A10" xr:uid="{872449A7-C3CC-45B6-BA90-B1AAD66BA0E5}"/>
    <dataValidation allowBlank="1" showInputMessage="1" showErrorMessage="1" prompt="Cell B14 contains the Phase 2 sample title. Enter a new title in cell B14._x000a_To delete the phase and work only from tasks, simply delete this row. To remove the phase, simply delete the row. Add tasks to previous phase by entering a new row above this one._x000a_" sqref="A14" xr:uid="{4F48FC41-E335-47F1-87AA-3333A52AD81C}"/>
    <dataValidation allowBlank="1" showInputMessage="1" showErrorMessage="1" prompt="Phase 3's sample block starts in cell B20." sqref="A22" xr:uid="{956902D1-D3B5-416D-BB69-9362D193BC0A}"/>
    <dataValidation allowBlank="1" showInputMessage="1" showErrorMessage="1" prompt="Phase 4's sample block starts in cell B26." sqref="A32" xr:uid="{DE54E5DE-526D-4D71-8D03-E99B4AB2FEE5}"/>
    <dataValidation allowBlank="1" showInputMessage="1" showErrorMessage="1" prompt="This row marks the end of the Project Schedule. DO NOT enter anything in this row. _x000a_Insert new rows ABOVE this one to continue building out your Project Schedule." sqref="A86" xr:uid="{79B9237E-4DD3-4E0F-8ED6-E0B695A99D96}"/>
  </dataValidations>
  <printOptions horizontalCentered="1"/>
  <pageMargins left="0.35" right="0.35" top="0.35" bottom="0.5" header="0.3" footer="0.3"/>
  <pageSetup paperSize="3" scale="53" fitToHeight="0" orientation="landscape" r:id="rId1"/>
  <headerFooter differentFirst="1" scaleWithDoc="0">
    <oddFooter>Page &amp;P of &amp;N</oddFooter>
  </headerFooter>
  <ignoredErrors>
    <ignoredError sqref="F18 E25" formula="1"/>
  </ignoredError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D7:D41 D86 D43:D78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showGridLines="0" zoomScaleNormal="100" workbookViewId="0"/>
  </sheetViews>
  <sheetFormatPr defaultColWidth="9" defaultRowHeight="13.15"/>
  <cols>
    <col min="1" max="1" width="87" style="7" customWidth="1"/>
    <col min="2" max="16384" width="9" style="1"/>
  </cols>
  <sheetData>
    <row r="1" spans="1:2" ht="46.5" customHeight="1"/>
    <row r="2" spans="1:2" s="9" customFormat="1" ht="15.6">
      <c r="A2" s="94" t="s">
        <v>104</v>
      </c>
      <c r="B2" s="8"/>
    </row>
    <row r="3" spans="1:2" s="11" customFormat="1" ht="27" customHeight="1">
      <c r="A3" s="95"/>
      <c r="B3" s="12"/>
    </row>
    <row r="4" spans="1:2" s="10" customFormat="1" ht="30">
      <c r="A4" s="96" t="s">
        <v>105</v>
      </c>
    </row>
    <row r="5" spans="1:2" ht="74.25" customHeight="1">
      <c r="A5" s="97" t="s">
        <v>106</v>
      </c>
    </row>
    <row r="6" spans="1:2" ht="26.25" customHeight="1">
      <c r="A6" s="96" t="s">
        <v>107</v>
      </c>
    </row>
    <row r="7" spans="1:2" s="7" customFormat="1" ht="205.15" customHeight="1">
      <c r="A7" s="98" t="s">
        <v>108</v>
      </c>
    </row>
    <row r="8" spans="1:2" s="10" customFormat="1" ht="30">
      <c r="A8" s="96" t="s">
        <v>109</v>
      </c>
    </row>
    <row r="9" spans="1:2" ht="41.45">
      <c r="A9" s="97" t="s">
        <v>110</v>
      </c>
    </row>
    <row r="10" spans="1:2" s="7" customFormat="1" ht="28.15" customHeight="1">
      <c r="A10" s="99" t="s">
        <v>111</v>
      </c>
    </row>
    <row r="11" spans="1:2" s="10" customFormat="1" ht="30">
      <c r="A11" s="96" t="s">
        <v>112</v>
      </c>
    </row>
    <row r="12" spans="1:2" ht="27.6">
      <c r="A12" s="97" t="s">
        <v>113</v>
      </c>
    </row>
    <row r="13" spans="1:2" s="7" customFormat="1" ht="28.15" customHeight="1">
      <c r="A13" s="99" t="s">
        <v>114</v>
      </c>
    </row>
    <row r="14" spans="1:2" s="10" customFormat="1" ht="30">
      <c r="A14" s="96" t="s">
        <v>115</v>
      </c>
    </row>
    <row r="15" spans="1:2" ht="75" customHeight="1">
      <c r="A15" s="97" t="s">
        <v>116</v>
      </c>
    </row>
    <row r="16" spans="1:2" ht="69">
      <c r="A16" s="97" t="s">
        <v>117</v>
      </c>
    </row>
    <row r="17" spans="1:1">
      <c r="A17" s="100"/>
    </row>
    <row r="18" spans="1:1">
      <c r="A18" s="100"/>
    </row>
    <row r="19" spans="1:1">
      <c r="A19" s="100"/>
    </row>
    <row r="20" spans="1:1">
      <c r="A20" s="100"/>
    </row>
    <row r="21" spans="1:1">
      <c r="A21" s="100"/>
    </row>
    <row r="22" spans="1:1">
      <c r="A22" s="100"/>
    </row>
    <row r="23" spans="1:1">
      <c r="A23" s="100"/>
    </row>
    <row r="24" spans="1:1">
      <c r="A24" s="100"/>
    </row>
  </sheetData>
  <hyperlinks>
    <hyperlink ref="A13" r:id="rId1" xr:uid="{00000000-0004-0000-0100-000000000000}"/>
    <hyperlink ref="A10" r:id="rId2" xr:uid="{00000000-0004-0000-0100-000001000000}"/>
    <hyperlink ref="A2" r:id="rId3" xr:uid="{00000000-0004-0000-0100-000003000000}"/>
  </hyperlinks>
  <pageMargins left="0.5" right="0.5" top="0.5" bottom="0.5" header="0.3" footer="0.3"/>
  <pageSetup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AA294FAA464C47BE50DA13D622A3B4" ma:contentTypeVersion="12" ma:contentTypeDescription="Create a new document." ma:contentTypeScope="" ma:versionID="f4b9dee2b4fb6354891b970524a91c52">
  <xsd:schema xmlns:xsd="http://www.w3.org/2001/XMLSchema" xmlns:xs="http://www.w3.org/2001/XMLSchema" xmlns:p="http://schemas.microsoft.com/office/2006/metadata/properties" xmlns:ns2="9e2af165-ec9c-4ad2-b335-315480fd5b02" xmlns:ns3="ee7af416-fd08-4c05-917f-587071341363" targetNamespace="http://schemas.microsoft.com/office/2006/metadata/properties" ma:root="true" ma:fieldsID="d7b400c697c9660b278cd289579df32e" ns2:_="" ns3:_="">
    <xsd:import namespace="9e2af165-ec9c-4ad2-b335-315480fd5b02"/>
    <xsd:import namespace="ee7af416-fd08-4c05-917f-58707134136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2af165-ec9c-4ad2-b335-315480fd5b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ab86591-d70f-4a96-900c-bfbe5e6a318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7af416-fd08-4c05-917f-58707134136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ef2036-b759-42bb-9633-470355feb69f}" ma:internalName="TaxCatchAll" ma:showField="CatchAllData" ma:web="ee7af416-fd08-4c05-917f-5870713413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e2af165-ec9c-4ad2-b335-315480fd5b02">
      <Terms xmlns="http://schemas.microsoft.com/office/infopath/2007/PartnerControls"/>
    </lcf76f155ced4ddcb4097134ff3c332f>
    <TaxCatchAll xmlns="ee7af416-fd08-4c05-917f-587071341363" xsi:nil="true"/>
  </documentManagement>
</p:properties>
</file>

<file path=customXml/itemProps1.xml><?xml version="1.0" encoding="utf-8"?>
<ds:datastoreItem xmlns:ds="http://schemas.openxmlformats.org/officeDocument/2006/customXml" ds:itemID="{97245281-08F3-4104-84BD-39F3D8CFB195}"/>
</file>

<file path=customXml/itemProps2.xml><?xml version="1.0" encoding="utf-8"?>
<ds:datastoreItem xmlns:ds="http://schemas.openxmlformats.org/officeDocument/2006/customXml" ds:itemID="{73028783-9B3E-4CAC-83A5-1F0ED8804267}"/>
</file>

<file path=customXml/itemProps3.xml><?xml version="1.0" encoding="utf-8"?>
<ds:datastoreItem xmlns:ds="http://schemas.openxmlformats.org/officeDocument/2006/customXml" ds:itemID="{A82239A0-E68C-493F-BEE6-C77FEA397FD6}"/>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Rylee Ann Horney</cp:lastModifiedBy>
  <cp:revision/>
  <dcterms:created xsi:type="dcterms:W3CDTF">2024-01-30T23:03:02Z</dcterms:created>
  <dcterms:modified xsi:type="dcterms:W3CDTF">2024-12-03T16:40:49Z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0x010100D3AA294FAA464C47BE50DA13D622A3B4</vt:lpwstr>
  </property>
  <property fmtid="{D5CDD505-2E9C-101B-9397-08002B2CF9AE}" pid="3" name="MediaServiceImageTags">
    <vt:lpwstr/>
  </property>
</Properties>
</file>